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بهمن\"/>
    </mc:Choice>
  </mc:AlternateContent>
  <xr:revisionPtr revIDLastSave="0" documentId="13_ncr:1_{AE20A587-067E-4253-9A45-266BFB9D90E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E8" i="15" s="1"/>
  <c r="G10" i="15"/>
  <c r="E7" i="15"/>
  <c r="C9" i="15"/>
  <c r="C8" i="15"/>
  <c r="C7" i="15"/>
  <c r="K11" i="13"/>
  <c r="K9" i="13"/>
  <c r="K10" i="13"/>
  <c r="K8" i="13"/>
  <c r="G11" i="13"/>
  <c r="G9" i="13"/>
  <c r="G10" i="13"/>
  <c r="G8" i="13"/>
  <c r="E11" i="13"/>
  <c r="I11" i="13"/>
  <c r="Q8" i="12"/>
  <c r="Q9" i="12"/>
  <c r="Q10" i="12"/>
  <c r="Q11" i="12"/>
  <c r="Q12" i="12"/>
  <c r="I13" i="12"/>
  <c r="I9" i="12"/>
  <c r="I10" i="12"/>
  <c r="I11" i="12"/>
  <c r="I12" i="12"/>
  <c r="I8" i="12"/>
  <c r="C13" i="12"/>
  <c r="E13" i="12"/>
  <c r="G13" i="12"/>
  <c r="K13" i="12"/>
  <c r="M13" i="12"/>
  <c r="O13" i="12"/>
  <c r="M29" i="11"/>
  <c r="E29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8" i="11"/>
  <c r="C29" i="11"/>
  <c r="G29" i="11"/>
  <c r="O29" i="11"/>
  <c r="Q29" i="11"/>
  <c r="E15" i="10"/>
  <c r="G15" i="10"/>
  <c r="I15" i="10"/>
  <c r="M15" i="10"/>
  <c r="O15" i="10"/>
  <c r="Q15" i="10"/>
  <c r="E29" i="9"/>
  <c r="G29" i="9"/>
  <c r="O29" i="9"/>
  <c r="M29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8" i="9"/>
  <c r="I10" i="8"/>
  <c r="K10" i="8"/>
  <c r="M10" i="8"/>
  <c r="O10" i="8"/>
  <c r="Q10" i="8"/>
  <c r="S10" i="8"/>
  <c r="S9" i="8"/>
  <c r="S8" i="8"/>
  <c r="M9" i="8"/>
  <c r="M8" i="8"/>
  <c r="S11" i="7"/>
  <c r="Q11" i="7"/>
  <c r="O11" i="7"/>
  <c r="M11" i="7"/>
  <c r="K11" i="7"/>
  <c r="I11" i="7"/>
  <c r="S11" i="6"/>
  <c r="K11" i="6"/>
  <c r="M11" i="6"/>
  <c r="O11" i="6"/>
  <c r="Q11" i="6"/>
  <c r="AK13" i="3"/>
  <c r="AI13" i="3"/>
  <c r="AG13" i="3"/>
  <c r="AA13" i="3"/>
  <c r="W13" i="3"/>
  <c r="S13" i="3"/>
  <c r="Q13" i="3"/>
  <c r="Y29" i="1"/>
  <c r="W29" i="1"/>
  <c r="U29" i="1"/>
  <c r="O29" i="1"/>
  <c r="K29" i="1"/>
  <c r="G29" i="1"/>
  <c r="E29" i="1"/>
  <c r="E9" i="15" l="1"/>
  <c r="E10" i="15" s="1"/>
  <c r="Q13" i="12"/>
  <c r="I29" i="11"/>
  <c r="K10" i="11" s="1"/>
  <c r="S29" i="11"/>
  <c r="U20" i="11" s="1"/>
  <c r="U16" i="11"/>
  <c r="U24" i="11"/>
  <c r="U10" i="11"/>
  <c r="U18" i="11"/>
  <c r="U26" i="11"/>
  <c r="U19" i="11"/>
  <c r="U9" i="11"/>
  <c r="U17" i="11"/>
  <c r="U21" i="11"/>
  <c r="U25" i="11"/>
  <c r="U27" i="11"/>
  <c r="U8" i="11"/>
  <c r="K8" i="11"/>
  <c r="K13" i="11"/>
  <c r="K20" i="11"/>
  <c r="K22" i="11"/>
  <c r="Q29" i="9"/>
  <c r="I29" i="9"/>
  <c r="U23" i="11" l="1"/>
  <c r="U22" i="11"/>
  <c r="U28" i="11"/>
  <c r="U12" i="11"/>
  <c r="U15" i="11"/>
  <c r="U13" i="11"/>
  <c r="U11" i="11"/>
  <c r="U29" i="11" s="1"/>
  <c r="U14" i="11"/>
  <c r="K19" i="11"/>
  <c r="K26" i="11"/>
  <c r="K23" i="11"/>
  <c r="K24" i="11"/>
  <c r="K17" i="11"/>
  <c r="K12" i="11"/>
  <c r="K14" i="11"/>
  <c r="K11" i="11"/>
  <c r="K27" i="11"/>
  <c r="K28" i="11"/>
  <c r="K21" i="11"/>
  <c r="K18" i="11"/>
  <c r="K15" i="11"/>
  <c r="K16" i="11"/>
  <c r="K9" i="11"/>
  <c r="K25" i="11"/>
  <c r="K29" i="11" l="1"/>
</calcChain>
</file>

<file path=xl/sharedStrings.xml><?xml version="1.0" encoding="utf-8"?>
<sst xmlns="http://schemas.openxmlformats.org/spreadsheetml/2006/main" count="493" uniqueCount="119">
  <si>
    <t>صندوق سرمایه‌گذاری مشترک مدرسه کسب و کار صوفی رازی</t>
  </si>
  <si>
    <t>صورت وضعیت پورتفوی</t>
  </si>
  <si>
    <t>برای ماه منتهی به 1401/11/30</t>
  </si>
  <si>
    <t>نام شرکت</t>
  </si>
  <si>
    <t>1401/10/30</t>
  </si>
  <si>
    <t>تغییرات طی دوره</t>
  </si>
  <si>
    <t>1401/11/30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</si>
  <si>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</si>
  <si>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</si>
  <si>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</si>
  <si>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</si>
  <si>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</si>
  <si>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</si>
  <si>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</si>
  <si>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</si>
  <si>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</si>
  <si>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پتروشیمی تندگویان</t>
  </si>
  <si>
    <t>پتروشیمی زاگرس</t>
  </si>
  <si>
    <t>توسعه حمل و نقل ریلی پارسیان</t>
  </si>
  <si>
    <t>زعفران0210نگین سحرخیز(پ)</t>
  </si>
  <si>
    <t>زغال سنگ پروده طبس</t>
  </si>
  <si>
    <t>سرمایه گذاری سیمان تامین</t>
  </si>
  <si>
    <t>سرمایه‌گذاری‌ سپه‌</t>
  </si>
  <si>
    <t>سرمایه‌گذاری‌ صنعت‌ نفت‌</t>
  </si>
  <si>
    <t>سیمان‌ کرمان‌</t>
  </si>
  <si>
    <t>سیمان‌مازندران‌</t>
  </si>
  <si>
    <t>شرکت آهن و فولاد ارفع</t>
  </si>
  <si>
    <t>شیشه‌ قزوین‌</t>
  </si>
  <si>
    <t>فروسیلیس‌ ایران‌</t>
  </si>
  <si>
    <t>فولاد امیرکبیرکاشان</t>
  </si>
  <si>
    <t>فولاد کاوه جنوب کیش</t>
  </si>
  <si>
    <t>مبین انرژی خلیج فارس</t>
  </si>
  <si>
    <t>نفت سپاهان</t>
  </si>
  <si>
    <t>کارخانجات‌ قند قزوین‌</t>
  </si>
  <si>
    <t>پالایش نفت اصفهان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</si>
  <si>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</si>
  <si>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</si>
  <si>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</si>
  <si>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</si>
  <si>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</si>
  <si>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</si>
  <si>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</si>
  <si>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</si>
  <si>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</si>
  <si>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اسنادخزانه-م14بودجه99-021025</t>
  </si>
  <si>
    <t>بله</t>
  </si>
  <si>
    <t>1400/01/08</t>
  </si>
  <si>
    <t>1402/10/25</t>
  </si>
  <si>
    <t>اسنادخزانه-م3بودجه99-011110</t>
  </si>
  <si>
    <t>1399/06/22</t>
  </si>
  <si>
    <t>1401/11/10</t>
  </si>
  <si>
    <t>اسنادخزانه-م5بودجه99-020218</t>
  </si>
  <si>
    <t>1399/09/05</t>
  </si>
  <si>
    <t>1402/02/18</t>
  </si>
  <si>
    <t>گام بانک سینا0206</t>
  </si>
  <si>
    <t>1401/04/01</t>
  </si>
  <si>
    <t>1402/06/28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</si>
  <si>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</si>
  <si>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</si>
  <si>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</si>
  <si>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</si>
  <si>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</si>
  <si>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</si>
  <si>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</si>
  <si>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</si>
  <si>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</si>
  <si>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</si>
  <si>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</si>
  <si>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</si>
  <si>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</si>
  <si>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</si>
  <si>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</si>
  <si>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</si>
  <si>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بانک خاورمیانه آفریقا</t>
  </si>
  <si>
    <t>100910810707074884</t>
  </si>
  <si>
    <t>1401/08/14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</si>
  <si>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</si>
  <si>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</si>
  <si>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</si>
  <si>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</si>
  <si>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</si>
  <si>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</si>
  <si>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</si>
  <si>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</si>
  <si>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</si>
  <si>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</si>
  <si>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</si>
  <si>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</si>
  <si>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</si>
  <si>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</si>
  <si>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</si>
  <si>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</si>
  <si>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1401/11/23</t>
  </si>
  <si>
    <t>1401/09/28</t>
  </si>
  <si>
    <t>بهای فروش</t>
  </si>
  <si>
    <t>ارزش دفتری</t>
  </si>
  <si>
    <t>سود و زیان ناشی از تغییر قیمت</t>
  </si>
  <si>
    <t>سود و زیان ناشی از فروش</t>
  </si>
  <si>
    <t>صنایع شیمیایی کیمیاگران امروز</t>
  </si>
  <si>
    <t>اسنادخزانه-م2بودجه99-011019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</si>
  <si>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</si>
  <si>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</si>
  <si>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</si>
  <si>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</si>
  <si>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</si>
  <si>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</si>
  <si>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</si>
  <si>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</si>
  <si>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</si>
  <si>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</si>
  <si>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</si>
  <si>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</si>
  <si>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</si>
  <si>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</si>
  <si>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</si>
  <si>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1401/11/01</t>
  </si>
  <si>
    <t>-</t>
  </si>
  <si>
    <t xml:space="preserve">از ابتدای سال مالی 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</si>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</sst>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0</xdr:row>
          <xdr:rowOff>9525</xdr:rowOff>
        </xdr:from>
        <xdr:to>
          <xdr:col>10</xdr:col>
          <xdr:colOff>552450</xdr:colOff>
          <xdr:row>34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DC45338-A852-EB3D-1724-50086E8EF6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F7F14-822D-443A-8D60-6236039F638F}">
  <dimension ref="A1"/>
  <sheetViews>
    <sheetView rightToLeft="1" workbookViewId="0">
      <selection activeCell="J16" sqref="J16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333375</xdr:colOff>
                <xdr:row>0</xdr:row>
                <xdr:rowOff>9525</xdr:rowOff>
              </from>
              <to>
                <xdr:col>10</xdr:col>
                <xdr:colOff>561975</xdr:colOff>
                <xdr:row>34</xdr:row>
                <xdr:rowOff>85725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W15"/>
  <sheetViews>
    <sheetView rightToLeft="1" workbookViewId="0">
      <selection activeCell="Q9" sqref="Q9"/>
    </sheetView>
  </sheetViews>
  <sheetFormatPr defaultRowHeight="24"/>
  <cols>
    <col min="1" max="1" width="3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9.7109375" style="1" customWidth="1"/>
    <col min="18" max="18" width="1" style="1" customWidth="1"/>
    <col min="19" max="19" width="9.140625" style="1" customWidth="1"/>
    <col min="20" max="16384" width="9.140625" style="1"/>
  </cols>
  <sheetData>
    <row r="2" spans="1:23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3" ht="24.75">
      <c r="A3" s="14" t="s">
        <v>76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3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23" ht="24.75">
      <c r="A6" s="14" t="s">
        <v>80</v>
      </c>
      <c r="C6" s="15" t="s">
        <v>78</v>
      </c>
      <c r="D6" s="15" t="s">
        <v>78</v>
      </c>
      <c r="E6" s="15" t="s">
        <v>78</v>
      </c>
      <c r="F6" s="15" t="s">
        <v>78</v>
      </c>
      <c r="G6" s="15" t="s">
        <v>78</v>
      </c>
      <c r="H6" s="15" t="s">
        <v>78</v>
      </c>
      <c r="I6" s="15" t="s">
        <v>78</v>
      </c>
      <c r="K6" s="15" t="s">
        <v>79</v>
      </c>
      <c r="L6" s="15" t="s">
        <v>79</v>
      </c>
      <c r="M6" s="15" t="s">
        <v>79</v>
      </c>
      <c r="N6" s="15" t="s">
        <v>79</v>
      </c>
      <c r="O6" s="15" t="s">
        <v>79</v>
      </c>
      <c r="P6" s="15" t="s">
        <v>79</v>
      </c>
      <c r="Q6" s="15" t="s">
        <v>79</v>
      </c>
    </row>
    <row r="7" spans="1:23" ht="24.75">
      <c r="A7" s="15" t="s">
        <v>80</v>
      </c>
      <c r="C7" s="15" t="s">
        <v>104</v>
      </c>
      <c r="E7" s="15" t="s">
        <v>101</v>
      </c>
      <c r="G7" s="15" t="s">
        <v>102</v>
      </c>
      <c r="I7" s="15" t="s">
        <v>105</v>
      </c>
      <c r="K7" s="15" t="s">
        <v>104</v>
      </c>
      <c r="M7" s="15" t="s">
        <v>101</v>
      </c>
      <c r="O7" s="15" t="s">
        <v>102</v>
      </c>
      <c r="Q7" s="15" t="s">
        <v>105</v>
      </c>
    </row>
    <row r="8" spans="1:23">
      <c r="A8" s="1" t="s">
        <v>48</v>
      </c>
      <c r="C8" s="9">
        <v>0</v>
      </c>
      <c r="D8" s="9"/>
      <c r="E8" s="9">
        <v>0</v>
      </c>
      <c r="F8" s="9"/>
      <c r="G8" s="9">
        <v>126224915</v>
      </c>
      <c r="H8" s="9"/>
      <c r="I8" s="9">
        <f>C8+E8+G8</f>
        <v>126224915</v>
      </c>
      <c r="J8" s="9"/>
      <c r="K8" s="9">
        <v>0</v>
      </c>
      <c r="L8" s="9"/>
      <c r="M8" s="9">
        <v>0</v>
      </c>
      <c r="N8" s="9"/>
      <c r="O8" s="9">
        <v>126224915</v>
      </c>
      <c r="P8" s="9"/>
      <c r="Q8" s="9">
        <f>K8+M8+O8</f>
        <v>126224915</v>
      </c>
      <c r="R8" s="9"/>
      <c r="S8" s="9"/>
      <c r="T8" s="9"/>
      <c r="U8" s="9"/>
      <c r="V8" s="9"/>
      <c r="W8" s="9"/>
    </row>
    <row r="9" spans="1:23">
      <c r="A9" s="1" t="s">
        <v>51</v>
      </c>
      <c r="C9" s="9">
        <v>0</v>
      </c>
      <c r="D9" s="9"/>
      <c r="E9" s="9">
        <v>47916314</v>
      </c>
      <c r="F9" s="9"/>
      <c r="G9" s="9">
        <v>0</v>
      </c>
      <c r="H9" s="9"/>
      <c r="I9" s="9">
        <f t="shared" ref="I9:I12" si="0">C9+E9+G9</f>
        <v>47916314</v>
      </c>
      <c r="J9" s="9"/>
      <c r="K9" s="9">
        <v>0</v>
      </c>
      <c r="L9" s="9"/>
      <c r="M9" s="9">
        <v>112547098</v>
      </c>
      <c r="N9" s="9"/>
      <c r="O9" s="9">
        <v>877843</v>
      </c>
      <c r="P9" s="9"/>
      <c r="Q9" s="9">
        <f t="shared" ref="Q9:Q12" si="1">K9+M9+O9</f>
        <v>113424941</v>
      </c>
      <c r="R9" s="9"/>
      <c r="S9" s="9"/>
      <c r="T9" s="9"/>
      <c r="U9" s="9"/>
      <c r="V9" s="9"/>
      <c r="W9" s="9"/>
    </row>
    <row r="10" spans="1:23">
      <c r="A10" s="1" t="s">
        <v>99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f t="shared" si="0"/>
        <v>0</v>
      </c>
      <c r="J10" s="9"/>
      <c r="K10" s="9">
        <v>0</v>
      </c>
      <c r="L10" s="9"/>
      <c r="M10" s="9">
        <v>0</v>
      </c>
      <c r="N10" s="9"/>
      <c r="O10" s="9">
        <v>65710851</v>
      </c>
      <c r="P10" s="9"/>
      <c r="Q10" s="9">
        <f t="shared" si="1"/>
        <v>65710851</v>
      </c>
      <c r="R10" s="9"/>
      <c r="S10" s="9"/>
      <c r="T10" s="9"/>
      <c r="U10" s="9"/>
      <c r="V10" s="9"/>
      <c r="W10" s="9"/>
    </row>
    <row r="11" spans="1:23">
      <c r="A11" s="1" t="s">
        <v>44</v>
      </c>
      <c r="C11" s="9">
        <v>0</v>
      </c>
      <c r="D11" s="9"/>
      <c r="E11" s="9">
        <v>228109</v>
      </c>
      <c r="F11" s="9"/>
      <c r="G11" s="9">
        <v>0</v>
      </c>
      <c r="H11" s="9"/>
      <c r="I11" s="9">
        <f t="shared" si="0"/>
        <v>228109</v>
      </c>
      <c r="J11" s="9"/>
      <c r="K11" s="9">
        <v>0</v>
      </c>
      <c r="L11" s="9"/>
      <c r="M11" s="9">
        <v>486662</v>
      </c>
      <c r="N11" s="9"/>
      <c r="O11" s="9">
        <v>0</v>
      </c>
      <c r="P11" s="9"/>
      <c r="Q11" s="9">
        <f t="shared" si="1"/>
        <v>486662</v>
      </c>
      <c r="R11" s="9"/>
      <c r="S11" s="9"/>
      <c r="T11" s="9"/>
      <c r="U11" s="9"/>
      <c r="V11" s="9"/>
      <c r="W11" s="9"/>
    </row>
    <row r="12" spans="1:23">
      <c r="A12" s="1" t="s">
        <v>54</v>
      </c>
      <c r="C12" s="9">
        <v>0</v>
      </c>
      <c r="D12" s="9"/>
      <c r="E12" s="9">
        <v>-398589</v>
      </c>
      <c r="F12" s="9"/>
      <c r="G12" s="9">
        <v>0</v>
      </c>
      <c r="H12" s="9"/>
      <c r="I12" s="9">
        <f t="shared" si="0"/>
        <v>-398589</v>
      </c>
      <c r="J12" s="9"/>
      <c r="K12" s="9">
        <v>0</v>
      </c>
      <c r="L12" s="9"/>
      <c r="M12" s="9">
        <v>-398589</v>
      </c>
      <c r="N12" s="9"/>
      <c r="O12" s="9">
        <v>0</v>
      </c>
      <c r="P12" s="9"/>
      <c r="Q12" s="9">
        <f t="shared" si="1"/>
        <v>-398589</v>
      </c>
      <c r="R12" s="9"/>
      <c r="S12" s="9"/>
      <c r="T12" s="9"/>
      <c r="U12" s="9"/>
      <c r="V12" s="9"/>
      <c r="W12" s="9"/>
    </row>
    <row r="13" spans="1:23" ht="24.75" thickBot="1">
      <c r="C13" s="12">
        <f>SUM(C8:C12)</f>
        <v>0</v>
      </c>
      <c r="D13" s="9"/>
      <c r="E13" s="12">
        <f>SUM(E8:E12)</f>
        <v>47745834</v>
      </c>
      <c r="F13" s="9"/>
      <c r="G13" s="12">
        <f>SUM(G8:G12)</f>
        <v>126224915</v>
      </c>
      <c r="H13" s="9"/>
      <c r="I13" s="12">
        <f>SUM(I8:I12)</f>
        <v>173970749</v>
      </c>
      <c r="J13" s="9"/>
      <c r="K13" s="12">
        <f>SUM(K8:K12)</f>
        <v>0</v>
      </c>
      <c r="L13" s="9"/>
      <c r="M13" s="12">
        <f>SUM(M8:M12)</f>
        <v>112635171</v>
      </c>
      <c r="N13" s="9"/>
      <c r="O13" s="12">
        <f>SUM(O8:O12)</f>
        <v>192813609</v>
      </c>
      <c r="P13" s="9"/>
      <c r="Q13" s="12">
        <f>SUM(Q8:Q12)</f>
        <v>305448780</v>
      </c>
      <c r="R13" s="9"/>
      <c r="S13" s="9"/>
      <c r="T13" s="9"/>
      <c r="U13" s="9"/>
      <c r="V13" s="9"/>
      <c r="W13" s="9"/>
    </row>
    <row r="14" spans="1:23" ht="24.75" thickTop="1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P14"/>
  <sheetViews>
    <sheetView rightToLeft="1" workbookViewId="0">
      <selection activeCell="G24" sqref="G24"/>
    </sheetView>
  </sheetViews>
  <sheetFormatPr defaultRowHeight="2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6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ht="24.75">
      <c r="A3" s="14" t="s">
        <v>76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6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6" ht="24.75">
      <c r="A6" s="15" t="s">
        <v>106</v>
      </c>
      <c r="B6" s="15" t="s">
        <v>106</v>
      </c>
      <c r="C6" s="15" t="s">
        <v>106</v>
      </c>
      <c r="E6" s="15" t="s">
        <v>78</v>
      </c>
      <c r="F6" s="15" t="s">
        <v>78</v>
      </c>
      <c r="G6" s="15" t="s">
        <v>78</v>
      </c>
      <c r="I6" s="15" t="s">
        <v>79</v>
      </c>
      <c r="J6" s="15" t="s">
        <v>79</v>
      </c>
      <c r="K6" s="15" t="s">
        <v>79</v>
      </c>
    </row>
    <row r="7" spans="1:16" ht="24.75">
      <c r="A7" s="15" t="s">
        <v>107</v>
      </c>
      <c r="C7" s="15" t="s">
        <v>60</v>
      </c>
      <c r="E7" s="15" t="s">
        <v>108</v>
      </c>
      <c r="G7" s="15" t="s">
        <v>109</v>
      </c>
      <c r="I7" s="15" t="s">
        <v>108</v>
      </c>
      <c r="K7" s="15" t="s">
        <v>109</v>
      </c>
    </row>
    <row r="8" spans="1:16">
      <c r="A8" s="1" t="s">
        <v>66</v>
      </c>
      <c r="C8" s="4" t="s">
        <v>67</v>
      </c>
      <c r="D8" s="4"/>
      <c r="E8" s="6">
        <v>34631</v>
      </c>
      <c r="F8" s="4"/>
      <c r="G8" s="8">
        <f>E8/$E$11</f>
        <v>4.7737246783135937E-3</v>
      </c>
      <c r="H8" s="4"/>
      <c r="I8" s="6">
        <v>137324</v>
      </c>
      <c r="J8" s="4"/>
      <c r="K8" s="8">
        <f>I8/$I$11</f>
        <v>6.9892655906673524E-3</v>
      </c>
      <c r="L8" s="4"/>
      <c r="M8" s="4"/>
      <c r="N8" s="4"/>
      <c r="O8" s="4"/>
      <c r="P8" s="4"/>
    </row>
    <row r="9" spans="1:16">
      <c r="A9" s="1" t="s">
        <v>70</v>
      </c>
      <c r="C9" s="4" t="s">
        <v>71</v>
      </c>
      <c r="D9" s="4"/>
      <c r="E9" s="6">
        <v>0</v>
      </c>
      <c r="F9" s="4"/>
      <c r="G9" s="8">
        <f t="shared" ref="G9:G10" si="0">E9/$E$11</f>
        <v>0</v>
      </c>
      <c r="H9" s="4"/>
      <c r="I9" s="6">
        <v>3361</v>
      </c>
      <c r="J9" s="4"/>
      <c r="K9" s="8">
        <f t="shared" ref="K9:K10" si="1">I9/$I$11</f>
        <v>1.7106202594035255E-4</v>
      </c>
      <c r="L9" s="4"/>
      <c r="M9" s="4"/>
      <c r="N9" s="4"/>
      <c r="O9" s="4"/>
      <c r="P9" s="4"/>
    </row>
    <row r="10" spans="1:16">
      <c r="A10" s="1" t="s">
        <v>73</v>
      </c>
      <c r="C10" s="4" t="s">
        <v>74</v>
      </c>
      <c r="D10" s="4"/>
      <c r="E10" s="6">
        <v>7219872</v>
      </c>
      <c r="F10" s="4"/>
      <c r="G10" s="8">
        <f t="shared" si="0"/>
        <v>0.99522627532168639</v>
      </c>
      <c r="H10" s="4"/>
      <c r="I10" s="6">
        <v>19507159</v>
      </c>
      <c r="J10" s="4"/>
      <c r="K10" s="8">
        <f t="shared" si="1"/>
        <v>0.99283967238339232</v>
      </c>
      <c r="L10" s="4"/>
      <c r="M10" s="4"/>
      <c r="N10" s="4"/>
      <c r="O10" s="4"/>
      <c r="P10" s="4"/>
    </row>
    <row r="11" spans="1:16" ht="24.75" thickBot="1">
      <c r="C11" s="4"/>
      <c r="D11" s="4"/>
      <c r="E11" s="7">
        <f>SUM(E8:E10)</f>
        <v>7254503</v>
      </c>
      <c r="F11" s="4"/>
      <c r="G11" s="10">
        <f>SUM(G8:G10)</f>
        <v>1</v>
      </c>
      <c r="H11" s="4"/>
      <c r="I11" s="7">
        <f>SUM(I8:I10)</f>
        <v>19647844</v>
      </c>
      <c r="J11" s="4"/>
      <c r="K11" s="10">
        <f>SUM(K8:K10)</f>
        <v>1</v>
      </c>
      <c r="L11" s="4"/>
      <c r="M11" s="4"/>
      <c r="N11" s="4"/>
      <c r="O11" s="4"/>
      <c r="P11" s="4"/>
    </row>
    <row r="12" spans="1:16" ht="24.75" thickTop="1">
      <c r="C12" s="4"/>
      <c r="D12" s="4"/>
      <c r="E12" s="6"/>
      <c r="F12" s="4"/>
      <c r="G12" s="4"/>
      <c r="H12" s="4"/>
      <c r="I12" s="6"/>
      <c r="J12" s="4"/>
      <c r="K12" s="4"/>
      <c r="L12" s="4"/>
      <c r="M12" s="4"/>
      <c r="N12" s="4"/>
      <c r="O12" s="4"/>
      <c r="P12" s="4"/>
    </row>
    <row r="13" spans="1:16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P8" sqref="P8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4" t="s">
        <v>0</v>
      </c>
      <c r="B2" s="14"/>
      <c r="C2" s="14"/>
      <c r="D2" s="14"/>
      <c r="E2" s="14"/>
    </row>
    <row r="3" spans="1:5" ht="24.75">
      <c r="A3" s="14" t="s">
        <v>76</v>
      </c>
      <c r="B3" s="14"/>
      <c r="C3" s="14"/>
      <c r="D3" s="14"/>
      <c r="E3" s="14"/>
    </row>
    <row r="4" spans="1:5" ht="24.75">
      <c r="A4" s="14" t="s">
        <v>2</v>
      </c>
      <c r="B4" s="14"/>
      <c r="C4" s="14"/>
      <c r="D4" s="14"/>
      <c r="E4" s="14"/>
    </row>
    <row r="5" spans="1:5" ht="24.75">
      <c r="C5" s="14" t="s">
        <v>78</v>
      </c>
      <c r="E5" s="2" t="s">
        <v>117</v>
      </c>
    </row>
    <row r="6" spans="1:5" ht="24.75">
      <c r="A6" s="14" t="s">
        <v>110</v>
      </c>
      <c r="C6" s="15"/>
      <c r="E6" s="5" t="s">
        <v>118</v>
      </c>
    </row>
    <row r="7" spans="1:5" ht="24.75">
      <c r="A7" s="15" t="s">
        <v>110</v>
      </c>
      <c r="C7" s="15" t="s">
        <v>63</v>
      </c>
      <c r="E7" s="15" t="s">
        <v>63</v>
      </c>
    </row>
    <row r="8" spans="1:5">
      <c r="A8" s="1" t="s">
        <v>111</v>
      </c>
      <c r="C8" s="6">
        <v>0</v>
      </c>
      <c r="D8" s="4"/>
      <c r="E8" s="6">
        <v>857588</v>
      </c>
    </row>
    <row r="9" spans="1:5" ht="24.75" thickBot="1">
      <c r="A9" s="1" t="s">
        <v>85</v>
      </c>
      <c r="C9" s="7">
        <v>0</v>
      </c>
      <c r="D9" s="4"/>
      <c r="E9" s="7">
        <v>857588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I21" sqref="I21"/>
    </sheetView>
  </sheetViews>
  <sheetFormatPr defaultRowHeight="24"/>
  <cols>
    <col min="1" max="1" width="25" style="1" bestFit="1" customWidth="1"/>
    <col min="2" max="2" width="1" style="1" customWidth="1"/>
    <col min="3" max="3" width="21" style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4" t="s">
        <v>0</v>
      </c>
      <c r="B2" s="14"/>
      <c r="C2" s="14"/>
      <c r="D2" s="14"/>
      <c r="E2" s="14"/>
      <c r="F2" s="14"/>
      <c r="G2" s="14"/>
    </row>
    <row r="3" spans="1:7" ht="24.75">
      <c r="A3" s="14" t="s">
        <v>76</v>
      </c>
      <c r="B3" s="14"/>
      <c r="C3" s="14"/>
      <c r="D3" s="14"/>
      <c r="E3" s="14"/>
      <c r="F3" s="14"/>
      <c r="G3" s="14"/>
    </row>
    <row r="4" spans="1:7" ht="24.75">
      <c r="A4" s="14" t="s">
        <v>2</v>
      </c>
      <c r="B4" s="14"/>
      <c r="C4" s="14"/>
      <c r="D4" s="14"/>
      <c r="E4" s="14"/>
      <c r="F4" s="14"/>
      <c r="G4" s="14"/>
    </row>
    <row r="6" spans="1:7" ht="24.75">
      <c r="A6" s="15" t="s">
        <v>80</v>
      </c>
      <c r="C6" s="15" t="s">
        <v>63</v>
      </c>
      <c r="E6" s="15" t="s">
        <v>103</v>
      </c>
      <c r="G6" s="15" t="s">
        <v>13</v>
      </c>
    </row>
    <row r="7" spans="1:7">
      <c r="A7" s="1" t="s">
        <v>112</v>
      </c>
      <c r="C7" s="9">
        <f>'سرمایه‌گذاری در سهام'!I29</f>
        <v>-1382013647</v>
      </c>
      <c r="D7" s="9"/>
      <c r="E7" s="8">
        <f>C7/$C$10</f>
        <v>1.1509218882815735</v>
      </c>
      <c r="F7" s="9"/>
      <c r="G7" s="8">
        <v>-4.7954386435417759E-2</v>
      </c>
    </row>
    <row r="8" spans="1:7">
      <c r="A8" s="1" t="s">
        <v>113</v>
      </c>
      <c r="C8" s="9">
        <f>'سرمایه‌گذاری در اوراق بهادار'!I13</f>
        <v>173970749</v>
      </c>
      <c r="D8" s="9"/>
      <c r="E8" s="8">
        <f t="shared" ref="E8:E9" si="0">C8/$C$10</f>
        <v>-0.14488043832235736</v>
      </c>
      <c r="F8" s="9"/>
      <c r="G8" s="8">
        <v>6.0365977891136324E-3</v>
      </c>
    </row>
    <row r="9" spans="1:7">
      <c r="A9" s="1" t="s">
        <v>114</v>
      </c>
      <c r="C9" s="9">
        <f>'درآمد سپرده بانکی'!E11</f>
        <v>7254503</v>
      </c>
      <c r="D9" s="9"/>
      <c r="E9" s="8">
        <f t="shared" si="0"/>
        <v>-6.04144995921617E-3</v>
      </c>
      <c r="F9" s="9"/>
      <c r="G9" s="8">
        <v>2.5172344789363535E-4</v>
      </c>
    </row>
    <row r="10" spans="1:7" ht="24.75" thickBot="1">
      <c r="C10" s="12">
        <f>SUM(C7:C9)</f>
        <v>-1200788395</v>
      </c>
      <c r="D10" s="9"/>
      <c r="E10" s="13">
        <f>SUM(E7:E9)</f>
        <v>0.99999999999999989</v>
      </c>
      <c r="F10" s="9"/>
      <c r="G10" s="13">
        <f>SUM(G7:G9)</f>
        <v>-4.1666065198410492E-2</v>
      </c>
    </row>
    <row r="11" spans="1:7" ht="24.75" thickTop="1">
      <c r="C11" s="9"/>
      <c r="D11" s="9"/>
      <c r="E11" s="9"/>
      <c r="F11" s="9"/>
      <c r="G11" s="9"/>
    </row>
    <row r="12" spans="1:7">
      <c r="C12" s="9"/>
      <c r="D12" s="9"/>
      <c r="E12" s="9"/>
      <c r="F12" s="9"/>
      <c r="G12" s="9"/>
    </row>
    <row r="13" spans="1:7">
      <c r="C13" s="11"/>
      <c r="D13" s="11"/>
      <c r="E13" s="11"/>
      <c r="F13" s="11"/>
      <c r="G13" s="11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1"/>
  <sheetViews>
    <sheetView rightToLeft="1" topLeftCell="A13" workbookViewId="0">
      <selection activeCell="C32" sqref="C32"/>
    </sheetView>
  </sheetViews>
  <sheetFormatPr defaultRowHeight="24"/>
  <cols>
    <col min="1" max="1" width="28.285156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9.1406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8.7109375" style="1" bestFit="1" customWidth="1"/>
    <col min="14" max="14" width="1" style="1" customWidth="1"/>
    <col min="15" max="15" width="14.42578125" style="1" bestFit="1" customWidth="1"/>
    <col min="16" max="16" width="0.85546875" style="1" customWidth="1"/>
    <col min="17" max="17" width="9.140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25" ht="24.75">
      <c r="A6" s="14" t="s">
        <v>3</v>
      </c>
      <c r="C6" s="15" t="s">
        <v>115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.7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.7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>
      <c r="A9" s="1" t="s">
        <v>15</v>
      </c>
      <c r="C9" s="9">
        <v>166917</v>
      </c>
      <c r="D9" s="9"/>
      <c r="E9" s="9">
        <v>1563670854</v>
      </c>
      <c r="F9" s="9"/>
      <c r="G9" s="9">
        <v>2093958909.3870001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166917</v>
      </c>
      <c r="R9" s="9"/>
      <c r="S9" s="9">
        <v>10800</v>
      </c>
      <c r="T9" s="9"/>
      <c r="U9" s="9">
        <v>1563670854</v>
      </c>
      <c r="V9" s="9"/>
      <c r="W9" s="9">
        <v>1791977513.5799999</v>
      </c>
      <c r="X9" s="4"/>
      <c r="Y9" s="8">
        <v>6.2179691464214891E-2</v>
      </c>
    </row>
    <row r="10" spans="1:25">
      <c r="A10" s="1" t="s">
        <v>16</v>
      </c>
      <c r="C10" s="9">
        <v>168145</v>
      </c>
      <c r="D10" s="9"/>
      <c r="E10" s="9">
        <v>1527808000</v>
      </c>
      <c r="F10" s="9"/>
      <c r="G10" s="9">
        <v>2116049841.585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168145</v>
      </c>
      <c r="R10" s="9"/>
      <c r="S10" s="9">
        <v>10560</v>
      </c>
      <c r="T10" s="9"/>
      <c r="U10" s="9">
        <v>1527808000</v>
      </c>
      <c r="V10" s="9"/>
      <c r="W10" s="9">
        <v>1765046313.3599999</v>
      </c>
      <c r="X10" s="4"/>
      <c r="Y10" s="8">
        <v>6.1245207795892986E-2</v>
      </c>
    </row>
    <row r="11" spans="1:25">
      <c r="A11" s="1" t="s">
        <v>17</v>
      </c>
      <c r="C11" s="9">
        <v>6532</v>
      </c>
      <c r="D11" s="9"/>
      <c r="E11" s="9">
        <v>699231724</v>
      </c>
      <c r="F11" s="9"/>
      <c r="G11" s="9">
        <v>861638961.41999996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6532</v>
      </c>
      <c r="R11" s="9"/>
      <c r="S11" s="9">
        <v>138300</v>
      </c>
      <c r="T11" s="9"/>
      <c r="U11" s="9">
        <v>699231724</v>
      </c>
      <c r="V11" s="9"/>
      <c r="W11" s="9">
        <v>898000515.17999995</v>
      </c>
      <c r="X11" s="4"/>
      <c r="Y11" s="8">
        <v>3.1159651583488268E-2</v>
      </c>
    </row>
    <row r="12" spans="1:25">
      <c r="A12" s="1" t="s">
        <v>18</v>
      </c>
      <c r="C12" s="9">
        <v>17706</v>
      </c>
      <c r="D12" s="9"/>
      <c r="E12" s="9">
        <v>625589317</v>
      </c>
      <c r="F12" s="9"/>
      <c r="G12" s="9">
        <v>859791718.30499995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17706</v>
      </c>
      <c r="R12" s="9"/>
      <c r="S12" s="9">
        <v>44850</v>
      </c>
      <c r="T12" s="9"/>
      <c r="U12" s="9">
        <v>625589317</v>
      </c>
      <c r="V12" s="9"/>
      <c r="W12" s="9">
        <v>789389121.10500002</v>
      </c>
      <c r="X12" s="4"/>
      <c r="Y12" s="8">
        <v>2.7390953080352585E-2</v>
      </c>
    </row>
    <row r="13" spans="1:25">
      <c r="A13" s="1" t="s">
        <v>19</v>
      </c>
      <c r="C13" s="9">
        <v>3472</v>
      </c>
      <c r="D13" s="9"/>
      <c r="E13" s="9">
        <v>1099929131</v>
      </c>
      <c r="F13" s="9"/>
      <c r="G13" s="9">
        <v>1102963255.8336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3472</v>
      </c>
      <c r="R13" s="9"/>
      <c r="S13" s="9">
        <v>386514</v>
      </c>
      <c r="T13" s="9"/>
      <c r="U13" s="9">
        <v>1099929131</v>
      </c>
      <c r="V13" s="9"/>
      <c r="W13" s="9">
        <v>1338755864.1408</v>
      </c>
      <c r="X13" s="4"/>
      <c r="Y13" s="8">
        <v>4.6453387917731293E-2</v>
      </c>
    </row>
    <row r="14" spans="1:25">
      <c r="A14" s="1" t="s">
        <v>20</v>
      </c>
      <c r="C14" s="9">
        <v>61312</v>
      </c>
      <c r="D14" s="9"/>
      <c r="E14" s="9">
        <v>1166412000</v>
      </c>
      <c r="F14" s="9"/>
      <c r="G14" s="9">
        <v>1249417468.8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61312</v>
      </c>
      <c r="R14" s="9"/>
      <c r="S14" s="9">
        <v>20600</v>
      </c>
      <c r="T14" s="9"/>
      <c r="U14" s="9">
        <v>1166412000</v>
      </c>
      <c r="V14" s="9"/>
      <c r="W14" s="9">
        <v>1255512188.1600001</v>
      </c>
      <c r="X14" s="4"/>
      <c r="Y14" s="8">
        <v>4.3564921935536849E-2</v>
      </c>
    </row>
    <row r="15" spans="1:25">
      <c r="A15" s="1" t="s">
        <v>21</v>
      </c>
      <c r="C15" s="9">
        <v>127747</v>
      </c>
      <c r="D15" s="9"/>
      <c r="E15" s="9">
        <v>1494241463</v>
      </c>
      <c r="F15" s="9"/>
      <c r="G15" s="9">
        <v>1423523208.9735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127747</v>
      </c>
      <c r="R15" s="9"/>
      <c r="S15" s="9">
        <v>10410</v>
      </c>
      <c r="T15" s="9"/>
      <c r="U15" s="9">
        <v>1494241463</v>
      </c>
      <c r="V15" s="9"/>
      <c r="W15" s="9">
        <v>1321933684.6935</v>
      </c>
      <c r="X15" s="4"/>
      <c r="Y15" s="8">
        <v>4.5869676392412496E-2</v>
      </c>
    </row>
    <row r="16" spans="1:25">
      <c r="A16" s="1" t="s">
        <v>22</v>
      </c>
      <c r="C16" s="9">
        <v>199933</v>
      </c>
      <c r="D16" s="9"/>
      <c r="E16" s="9">
        <v>735903452</v>
      </c>
      <c r="F16" s="9"/>
      <c r="G16" s="9">
        <v>988549664.88510001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199933</v>
      </c>
      <c r="R16" s="9"/>
      <c r="S16" s="9">
        <v>4274</v>
      </c>
      <c r="T16" s="9"/>
      <c r="U16" s="9">
        <v>735903452</v>
      </c>
      <c r="V16" s="9"/>
      <c r="W16" s="9">
        <v>849429285.83010006</v>
      </c>
      <c r="X16" s="4"/>
      <c r="Y16" s="8">
        <v>2.9474282190107448E-2</v>
      </c>
    </row>
    <row r="17" spans="1:25">
      <c r="A17" s="1" t="s">
        <v>23</v>
      </c>
      <c r="C17" s="9">
        <v>321782</v>
      </c>
      <c r="D17" s="9"/>
      <c r="E17" s="9">
        <v>1513165207</v>
      </c>
      <c r="F17" s="9"/>
      <c r="G17" s="9">
        <v>1436524480.3761001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321782</v>
      </c>
      <c r="R17" s="9"/>
      <c r="S17" s="9">
        <v>3530</v>
      </c>
      <c r="T17" s="9"/>
      <c r="U17" s="9">
        <v>1513165207</v>
      </c>
      <c r="V17" s="9"/>
      <c r="W17" s="9">
        <v>1129131911.763</v>
      </c>
      <c r="X17" s="4"/>
      <c r="Y17" s="8">
        <v>3.9179662336029687E-2</v>
      </c>
    </row>
    <row r="18" spans="1:25">
      <c r="A18" s="1" t="s">
        <v>24</v>
      </c>
      <c r="C18" s="9">
        <v>68414</v>
      </c>
      <c r="D18" s="9"/>
      <c r="E18" s="9">
        <v>1016205919</v>
      </c>
      <c r="F18" s="9"/>
      <c r="G18" s="9">
        <v>1206443057.0580001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68414</v>
      </c>
      <c r="R18" s="9"/>
      <c r="S18" s="9">
        <v>16650</v>
      </c>
      <c r="T18" s="9"/>
      <c r="U18" s="9">
        <v>1016205919</v>
      </c>
      <c r="V18" s="9"/>
      <c r="W18" s="9">
        <v>1132315496.0550001</v>
      </c>
      <c r="X18" s="4"/>
      <c r="Y18" s="8">
        <v>3.9290129285266907E-2</v>
      </c>
    </row>
    <row r="19" spans="1:25">
      <c r="A19" s="1" t="s">
        <v>25</v>
      </c>
      <c r="C19" s="9">
        <v>83956</v>
      </c>
      <c r="D19" s="9"/>
      <c r="E19" s="9">
        <v>1300844936</v>
      </c>
      <c r="F19" s="9"/>
      <c r="G19" s="9">
        <v>1398730299.7679999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83956</v>
      </c>
      <c r="R19" s="9"/>
      <c r="S19" s="9">
        <v>14450</v>
      </c>
      <c r="T19" s="9"/>
      <c r="U19" s="9">
        <v>1300844936</v>
      </c>
      <c r="V19" s="9"/>
      <c r="W19" s="9">
        <v>1205945873.01</v>
      </c>
      <c r="X19" s="4"/>
      <c r="Y19" s="8">
        <v>4.1845024135654406E-2</v>
      </c>
    </row>
    <row r="20" spans="1:25">
      <c r="A20" s="1" t="s">
        <v>26</v>
      </c>
      <c r="C20" s="9">
        <v>63275</v>
      </c>
      <c r="D20" s="9"/>
      <c r="E20" s="9">
        <v>907631312</v>
      </c>
      <c r="F20" s="9"/>
      <c r="G20" s="9">
        <v>1140979039.425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63275</v>
      </c>
      <c r="R20" s="9"/>
      <c r="S20" s="9">
        <v>18270</v>
      </c>
      <c r="T20" s="9"/>
      <c r="U20" s="9">
        <v>907631312</v>
      </c>
      <c r="V20" s="9"/>
      <c r="W20" s="9">
        <v>1149155846.2125001</v>
      </c>
      <c r="X20" s="4"/>
      <c r="Y20" s="8">
        <v>3.9874471314677064E-2</v>
      </c>
    </row>
    <row r="21" spans="1:25">
      <c r="A21" s="1" t="s">
        <v>27</v>
      </c>
      <c r="C21" s="9">
        <v>26389</v>
      </c>
      <c r="D21" s="9"/>
      <c r="E21" s="9">
        <v>379554245</v>
      </c>
      <c r="F21" s="9"/>
      <c r="G21" s="9">
        <v>481881572.71649998</v>
      </c>
      <c r="H21" s="9"/>
      <c r="I21" s="9">
        <v>0</v>
      </c>
      <c r="J21" s="9"/>
      <c r="K21" s="9">
        <v>0</v>
      </c>
      <c r="L21" s="9"/>
      <c r="M21" s="9">
        <v>-26389</v>
      </c>
      <c r="N21" s="9"/>
      <c r="O21" s="9">
        <v>460895987</v>
      </c>
      <c r="P21" s="9"/>
      <c r="Q21" s="9">
        <v>0</v>
      </c>
      <c r="R21" s="9"/>
      <c r="S21" s="9">
        <v>0</v>
      </c>
      <c r="T21" s="9"/>
      <c r="U21" s="9">
        <v>0</v>
      </c>
      <c r="V21" s="9"/>
      <c r="W21" s="9">
        <v>0</v>
      </c>
      <c r="X21" s="4"/>
      <c r="Y21" s="8">
        <v>0</v>
      </c>
    </row>
    <row r="22" spans="1:25">
      <c r="A22" s="1" t="s">
        <v>28</v>
      </c>
      <c r="C22" s="9">
        <v>203964</v>
      </c>
      <c r="D22" s="9"/>
      <c r="E22" s="9">
        <v>1278682808</v>
      </c>
      <c r="F22" s="9"/>
      <c r="G22" s="9">
        <v>1415197891.1159999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203964</v>
      </c>
      <c r="R22" s="9"/>
      <c r="S22" s="9">
        <v>6210</v>
      </c>
      <c r="T22" s="9"/>
      <c r="U22" s="9">
        <v>1278682808</v>
      </c>
      <c r="V22" s="9"/>
      <c r="W22" s="9">
        <v>1259080072.1819999</v>
      </c>
      <c r="X22" s="4"/>
      <c r="Y22" s="8">
        <v>4.3688723671879419E-2</v>
      </c>
    </row>
    <row r="23" spans="1:25">
      <c r="A23" s="1" t="s">
        <v>29</v>
      </c>
      <c r="C23" s="9">
        <v>36484</v>
      </c>
      <c r="D23" s="9"/>
      <c r="E23" s="9">
        <v>696471219</v>
      </c>
      <c r="F23" s="9"/>
      <c r="G23" s="9">
        <v>586073430.43200004</v>
      </c>
      <c r="H23" s="9"/>
      <c r="I23" s="9">
        <v>0</v>
      </c>
      <c r="J23" s="9"/>
      <c r="K23" s="9">
        <v>0</v>
      </c>
      <c r="L23" s="9"/>
      <c r="M23" s="9">
        <v>-36484</v>
      </c>
      <c r="N23" s="9"/>
      <c r="O23" s="9">
        <v>554726441</v>
      </c>
      <c r="P23" s="9"/>
      <c r="Q23" s="9">
        <v>0</v>
      </c>
      <c r="R23" s="9"/>
      <c r="S23" s="9">
        <v>0</v>
      </c>
      <c r="T23" s="9"/>
      <c r="U23" s="9">
        <v>0</v>
      </c>
      <c r="V23" s="9"/>
      <c r="W23" s="9">
        <v>0</v>
      </c>
      <c r="X23" s="4"/>
      <c r="Y23" s="8">
        <v>0</v>
      </c>
    </row>
    <row r="24" spans="1:25">
      <c r="A24" s="1" t="s">
        <v>30</v>
      </c>
      <c r="C24" s="9">
        <v>160369</v>
      </c>
      <c r="D24" s="9"/>
      <c r="E24" s="9">
        <v>1001631207</v>
      </c>
      <c r="F24" s="9"/>
      <c r="G24" s="9">
        <v>1253000362.977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160369</v>
      </c>
      <c r="R24" s="9"/>
      <c r="S24" s="9">
        <v>8680</v>
      </c>
      <c r="T24" s="9"/>
      <c r="U24" s="9">
        <v>1001631207</v>
      </c>
      <c r="V24" s="9"/>
      <c r="W24" s="9">
        <v>1383720502.6259999</v>
      </c>
      <c r="X24" s="4"/>
      <c r="Y24" s="8">
        <v>4.8013612488978334E-2</v>
      </c>
    </row>
    <row r="25" spans="1:25">
      <c r="A25" s="1" t="s">
        <v>31</v>
      </c>
      <c r="C25" s="9">
        <v>77698</v>
      </c>
      <c r="D25" s="9"/>
      <c r="E25" s="9">
        <v>1396829093</v>
      </c>
      <c r="F25" s="9"/>
      <c r="G25" s="9">
        <v>2545688569.8239999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77698</v>
      </c>
      <c r="R25" s="9"/>
      <c r="S25" s="9">
        <v>28610</v>
      </c>
      <c r="T25" s="9"/>
      <c r="U25" s="9">
        <v>1396829093</v>
      </c>
      <c r="V25" s="9"/>
      <c r="W25" s="9">
        <v>2209713288.309</v>
      </c>
      <c r="X25" s="4"/>
      <c r="Y25" s="8">
        <v>7.6674673342822269E-2</v>
      </c>
    </row>
    <row r="26" spans="1:25">
      <c r="A26" s="1" t="s">
        <v>32</v>
      </c>
      <c r="C26" s="9">
        <v>235811</v>
      </c>
      <c r="D26" s="9"/>
      <c r="E26" s="9">
        <v>874910135</v>
      </c>
      <c r="F26" s="9"/>
      <c r="G26" s="9">
        <v>987560586.12915003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235811</v>
      </c>
      <c r="R26" s="9"/>
      <c r="S26" s="9">
        <v>3867</v>
      </c>
      <c r="T26" s="9"/>
      <c r="U26" s="9">
        <v>874910135</v>
      </c>
      <c r="V26" s="9"/>
      <c r="W26" s="9">
        <v>906455444.23485005</v>
      </c>
      <c r="X26" s="4"/>
      <c r="Y26" s="8">
        <v>3.145302852376701E-2</v>
      </c>
    </row>
    <row r="27" spans="1:25">
      <c r="A27" s="1" t="s">
        <v>33</v>
      </c>
      <c r="C27" s="9">
        <v>205058</v>
      </c>
      <c r="D27" s="9"/>
      <c r="E27" s="9">
        <v>769617755</v>
      </c>
      <c r="F27" s="9"/>
      <c r="G27" s="9">
        <v>1343291793.2909999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205058</v>
      </c>
      <c r="R27" s="9"/>
      <c r="S27" s="9">
        <v>5920</v>
      </c>
      <c r="T27" s="9"/>
      <c r="U27" s="9">
        <v>769617755</v>
      </c>
      <c r="V27" s="9"/>
      <c r="W27" s="9">
        <v>1206720391</v>
      </c>
      <c r="X27" s="4"/>
      <c r="Y27" s="8">
        <v>4.1871899284958623E-2</v>
      </c>
    </row>
    <row r="28" spans="1:25">
      <c r="A28" s="1" t="s">
        <v>34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v>184114</v>
      </c>
      <c r="J28" s="9"/>
      <c r="K28" s="9">
        <v>1258278086</v>
      </c>
      <c r="L28" s="9"/>
      <c r="M28" s="9">
        <v>0</v>
      </c>
      <c r="N28" s="9"/>
      <c r="O28" s="9">
        <v>0</v>
      </c>
      <c r="P28" s="9"/>
      <c r="Q28" s="9">
        <v>184114</v>
      </c>
      <c r="R28" s="9"/>
      <c r="S28" s="9">
        <v>6770</v>
      </c>
      <c r="T28" s="9"/>
      <c r="U28" s="9">
        <v>1258278086</v>
      </c>
      <c r="V28" s="9"/>
      <c r="W28" s="9">
        <v>1239035391.9089999</v>
      </c>
      <c r="X28" s="4"/>
      <c r="Y28" s="8">
        <v>4.2993194835480142E-2</v>
      </c>
    </row>
    <row r="29" spans="1:25" ht="24.75" thickBot="1">
      <c r="C29" s="4"/>
      <c r="D29" s="4"/>
      <c r="E29" s="7">
        <f>SUM(E9:E28)</f>
        <v>20048329777</v>
      </c>
      <c r="F29" s="4"/>
      <c r="G29" s="7">
        <f>SUM(G9:G28)</f>
        <v>24491264112.301952</v>
      </c>
      <c r="H29" s="4"/>
      <c r="I29" s="4"/>
      <c r="J29" s="4"/>
      <c r="K29" s="7">
        <f>SUM(K9:K28)</f>
        <v>1258278086</v>
      </c>
      <c r="L29" s="4"/>
      <c r="M29" s="4"/>
      <c r="N29" s="4"/>
      <c r="O29" s="7">
        <f>SUM(O9:O28)</f>
        <v>1015622428</v>
      </c>
      <c r="P29" s="4"/>
      <c r="Q29" s="4"/>
      <c r="R29" s="4"/>
      <c r="S29" s="4"/>
      <c r="T29" s="4"/>
      <c r="U29" s="7">
        <f>SUM(U9:U28)</f>
        <v>20230582399</v>
      </c>
      <c r="V29" s="4"/>
      <c r="W29" s="7">
        <f>SUM(W9:W28)</f>
        <v>22831318703.350754</v>
      </c>
      <c r="X29" s="4"/>
      <c r="Y29" s="10">
        <f>SUM(Y9:Y28)</f>
        <v>0.79222219157925056</v>
      </c>
    </row>
    <row r="30" spans="1:25" ht="24.75" thickTop="1"/>
    <row r="31" spans="1:25">
      <c r="Y31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07"/>
  <sheetViews>
    <sheetView rightToLeft="1" tabSelected="1" workbookViewId="0">
      <selection activeCell="A21" sqref="A21"/>
    </sheetView>
  </sheetViews>
  <sheetFormatPr defaultRowHeight="2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6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4.28515625" style="1" bestFit="1" customWidth="1"/>
    <col min="28" max="28" width="0.85546875" style="1" customWidth="1"/>
    <col min="29" max="29" width="6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6" spans="1:37" ht="24.75">
      <c r="A6" s="15" t="s">
        <v>36</v>
      </c>
      <c r="B6" s="15" t="s">
        <v>36</v>
      </c>
      <c r="C6" s="15" t="s">
        <v>36</v>
      </c>
      <c r="D6" s="15" t="s">
        <v>36</v>
      </c>
      <c r="E6" s="15" t="s">
        <v>36</v>
      </c>
      <c r="F6" s="15" t="s">
        <v>36</v>
      </c>
      <c r="G6" s="15" t="s">
        <v>36</v>
      </c>
      <c r="H6" s="15" t="s">
        <v>36</v>
      </c>
      <c r="I6" s="15" t="s">
        <v>36</v>
      </c>
      <c r="J6" s="15" t="s">
        <v>36</v>
      </c>
      <c r="K6" s="15" t="s">
        <v>36</v>
      </c>
      <c r="L6" s="15" t="s">
        <v>36</v>
      </c>
      <c r="M6" s="15" t="s">
        <v>36</v>
      </c>
      <c r="O6" s="15" t="s">
        <v>6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.75">
      <c r="A7" s="14" t="s">
        <v>37</v>
      </c>
      <c r="C7" s="14" t="s">
        <v>38</v>
      </c>
      <c r="E7" s="14" t="s">
        <v>39</v>
      </c>
      <c r="G7" s="14" t="s">
        <v>40</v>
      </c>
      <c r="I7" s="14" t="s">
        <v>41</v>
      </c>
      <c r="K7" s="14" t="s">
        <v>42</v>
      </c>
      <c r="M7" s="14" t="s">
        <v>35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43</v>
      </c>
      <c r="AG7" s="14" t="s">
        <v>8</v>
      </c>
      <c r="AI7" s="14" t="s">
        <v>9</v>
      </c>
      <c r="AK7" s="14" t="s">
        <v>13</v>
      </c>
    </row>
    <row r="8" spans="1:37" ht="24.75">
      <c r="A8" s="15" t="s">
        <v>37</v>
      </c>
      <c r="C8" s="15" t="s">
        <v>38</v>
      </c>
      <c r="E8" s="15" t="s">
        <v>39</v>
      </c>
      <c r="G8" s="15" t="s">
        <v>40</v>
      </c>
      <c r="I8" s="15" t="s">
        <v>41</v>
      </c>
      <c r="K8" s="15" t="s">
        <v>42</v>
      </c>
      <c r="M8" s="15" t="s">
        <v>35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43</v>
      </c>
      <c r="AG8" s="15" t="s">
        <v>8</v>
      </c>
      <c r="AI8" s="15" t="s">
        <v>9</v>
      </c>
      <c r="AK8" s="15" t="s">
        <v>13</v>
      </c>
    </row>
    <row r="9" spans="1:37">
      <c r="A9" s="1" t="s">
        <v>44</v>
      </c>
      <c r="C9" s="4" t="s">
        <v>45</v>
      </c>
      <c r="D9" s="4"/>
      <c r="E9" s="4" t="s">
        <v>45</v>
      </c>
      <c r="F9" s="4"/>
      <c r="G9" s="4" t="s">
        <v>46</v>
      </c>
      <c r="H9" s="4"/>
      <c r="I9" s="4" t="s">
        <v>47</v>
      </c>
      <c r="J9" s="4"/>
      <c r="K9" s="6">
        <v>0</v>
      </c>
      <c r="L9" s="4"/>
      <c r="M9" s="6">
        <v>0</v>
      </c>
      <c r="N9" s="4"/>
      <c r="O9" s="6">
        <v>15</v>
      </c>
      <c r="P9" s="4"/>
      <c r="Q9" s="6">
        <v>9967994</v>
      </c>
      <c r="R9" s="4"/>
      <c r="S9" s="6">
        <v>11829705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6"/>
      <c r="AC9" s="6">
        <v>15</v>
      </c>
      <c r="AD9" s="4"/>
      <c r="AE9" s="6">
        <v>804000</v>
      </c>
      <c r="AF9" s="4"/>
      <c r="AG9" s="6">
        <v>9967994</v>
      </c>
      <c r="AI9" s="6">
        <v>12057814</v>
      </c>
      <c r="AJ9" s="4"/>
      <c r="AK9" s="8">
        <v>4.1839317099188556E-4</v>
      </c>
    </row>
    <row r="10" spans="1:37">
      <c r="A10" s="1" t="s">
        <v>48</v>
      </c>
      <c r="C10" s="4" t="s">
        <v>45</v>
      </c>
      <c r="D10" s="4"/>
      <c r="E10" s="4" t="s">
        <v>45</v>
      </c>
      <c r="F10" s="4"/>
      <c r="G10" s="4" t="s">
        <v>49</v>
      </c>
      <c r="H10" s="4"/>
      <c r="I10" s="4" t="s">
        <v>50</v>
      </c>
      <c r="J10" s="4"/>
      <c r="K10" s="6">
        <v>0</v>
      </c>
      <c r="L10" s="4"/>
      <c r="M10" s="6">
        <v>0</v>
      </c>
      <c r="N10" s="4"/>
      <c r="O10" s="6">
        <v>2960</v>
      </c>
      <c r="P10" s="4"/>
      <c r="Q10" s="6">
        <v>2252414784</v>
      </c>
      <c r="R10" s="4"/>
      <c r="S10" s="6">
        <v>2932739544</v>
      </c>
      <c r="T10" s="4"/>
      <c r="U10" s="6">
        <v>0</v>
      </c>
      <c r="V10" s="4"/>
      <c r="W10" s="6">
        <v>0</v>
      </c>
      <c r="X10" s="4"/>
      <c r="Y10" s="6">
        <v>2960</v>
      </c>
      <c r="Z10" s="4"/>
      <c r="AA10" s="6">
        <v>2960000000</v>
      </c>
      <c r="AB10" s="6"/>
      <c r="AC10" s="6">
        <v>0</v>
      </c>
      <c r="AD10" s="4"/>
      <c r="AE10" s="6">
        <v>0</v>
      </c>
      <c r="AF10" s="4"/>
      <c r="AG10" s="6">
        <v>0</v>
      </c>
      <c r="AI10" s="6">
        <v>0</v>
      </c>
      <c r="AJ10" s="4"/>
      <c r="AK10" s="8">
        <v>0</v>
      </c>
    </row>
    <row r="11" spans="1:37">
      <c r="A11" s="1" t="s">
        <v>51</v>
      </c>
      <c r="C11" s="4" t="s">
        <v>45</v>
      </c>
      <c r="D11" s="4"/>
      <c r="E11" s="4" t="s">
        <v>45</v>
      </c>
      <c r="F11" s="4"/>
      <c r="G11" s="4" t="s">
        <v>52</v>
      </c>
      <c r="H11" s="4"/>
      <c r="I11" s="4" t="s">
        <v>53</v>
      </c>
      <c r="J11" s="4"/>
      <c r="K11" s="6">
        <v>0</v>
      </c>
      <c r="L11" s="4"/>
      <c r="M11" s="6">
        <v>0</v>
      </c>
      <c r="N11" s="4"/>
      <c r="O11" s="6">
        <v>2250</v>
      </c>
      <c r="P11" s="4"/>
      <c r="Q11" s="6">
        <v>1674338842</v>
      </c>
      <c r="R11" s="4"/>
      <c r="S11" s="6">
        <v>2090096101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6"/>
      <c r="AC11" s="6">
        <v>2250</v>
      </c>
      <c r="AD11" s="4"/>
      <c r="AE11" s="6">
        <v>950400</v>
      </c>
      <c r="AF11" s="4"/>
      <c r="AG11" s="6">
        <v>1674338842</v>
      </c>
      <c r="AI11" s="6">
        <v>2138012415</v>
      </c>
      <c r="AJ11" s="4"/>
      <c r="AK11" s="8">
        <v>7.4186730192708994E-2</v>
      </c>
    </row>
    <row r="12" spans="1:37">
      <c r="A12" s="1" t="s">
        <v>54</v>
      </c>
      <c r="C12" s="4" t="s">
        <v>45</v>
      </c>
      <c r="D12" s="4"/>
      <c r="E12" s="4" t="s">
        <v>45</v>
      </c>
      <c r="F12" s="4"/>
      <c r="G12" s="4" t="s">
        <v>55</v>
      </c>
      <c r="H12" s="4"/>
      <c r="I12" s="4" t="s">
        <v>56</v>
      </c>
      <c r="J12" s="4"/>
      <c r="K12" s="6">
        <v>0</v>
      </c>
      <c r="L12" s="4"/>
      <c r="M12" s="6">
        <v>0</v>
      </c>
      <c r="N12" s="4"/>
      <c r="O12" s="6">
        <v>0</v>
      </c>
      <c r="P12" s="4"/>
      <c r="Q12" s="6">
        <v>0</v>
      </c>
      <c r="R12" s="4"/>
      <c r="S12" s="6">
        <v>0</v>
      </c>
      <c r="T12" s="4"/>
      <c r="U12" s="6">
        <v>1309</v>
      </c>
      <c r="V12" s="4"/>
      <c r="W12" s="6">
        <v>1099759294</v>
      </c>
      <c r="X12" s="4"/>
      <c r="Y12" s="6">
        <v>0</v>
      </c>
      <c r="Z12" s="4"/>
      <c r="AA12" s="6">
        <v>0</v>
      </c>
      <c r="AB12" s="6"/>
      <c r="AC12" s="6">
        <v>1309</v>
      </c>
      <c r="AD12" s="4"/>
      <c r="AE12" s="6">
        <v>840000</v>
      </c>
      <c r="AF12" s="4"/>
      <c r="AG12" s="6">
        <v>1099759294</v>
      </c>
      <c r="AI12" s="6">
        <v>1099360704</v>
      </c>
      <c r="AJ12" s="4"/>
      <c r="AK12" s="8">
        <v>3.8146633461955182E-2</v>
      </c>
    </row>
    <row r="13" spans="1:37" ht="24.75" thickBo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7">
        <f>SUM(Q9:Q12)</f>
        <v>3936721620</v>
      </c>
      <c r="R13" s="4"/>
      <c r="S13" s="7">
        <f>SUM(S9:S12)</f>
        <v>5034665350</v>
      </c>
      <c r="T13" s="4"/>
      <c r="U13" s="4"/>
      <c r="V13" s="4"/>
      <c r="W13" s="7">
        <f>SUM(W9:W12)</f>
        <v>1099759294</v>
      </c>
      <c r="X13" s="4"/>
      <c r="Y13" s="4"/>
      <c r="Z13" s="4"/>
      <c r="AA13" s="7">
        <f>SUM(AA9:AA12)</f>
        <v>2960000000</v>
      </c>
      <c r="AB13" s="4"/>
      <c r="AC13" s="4"/>
      <c r="AD13" s="4"/>
      <c r="AE13" s="4"/>
      <c r="AF13" s="4"/>
      <c r="AG13" s="7">
        <f>SUM(AG9:AG12)</f>
        <v>2784066130</v>
      </c>
      <c r="AI13" s="7">
        <f>SUM(AI9:AI12)</f>
        <v>3249430933</v>
      </c>
      <c r="AJ13" s="4"/>
      <c r="AK13" s="10">
        <f>SUM(AK9:AK12)</f>
        <v>0.11275175682565607</v>
      </c>
    </row>
    <row r="14" spans="1:37" ht="24.75" thickTop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I14" s="4"/>
      <c r="AJ14" s="4"/>
      <c r="AK14" s="4"/>
    </row>
    <row r="15" spans="1:37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7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3:33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3:33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3:33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3:33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3:33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3:33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3:33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3:33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3:33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3:33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3:33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3:33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3:33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3:33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3:33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3:33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3:33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3:33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3:33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3:33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3:33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3:33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3:33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3:33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3:33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3:33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3:33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3:33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3:33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3:33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3:33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3:33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3:33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3:33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3:33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3:33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3:33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3:33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3:33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3:33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3:33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3:33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3:33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3:33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3:33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3:33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3:33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3:33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3:33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3:33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3:33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3:33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3:33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3:33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3:33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3:33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3:33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3:33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3:33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3:33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3:33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3:33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3:33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3:33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3:33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3:33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3:33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spans="3:33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spans="3:33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spans="3:33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3:33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spans="3:33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3:33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 spans="3:33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spans="3:33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spans="3:33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 spans="3:33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spans="3:33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3:33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 spans="3:33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spans="3:33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spans="3:33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spans="3:33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spans="3:33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3:33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3:33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spans="3:33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spans="3:33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spans="3:33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spans="3:33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spans="3:33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15"/>
  <sheetViews>
    <sheetView rightToLeft="1" workbookViewId="0">
      <selection activeCell="S8" sqref="S8:S10"/>
    </sheetView>
  </sheetViews>
  <sheetFormatPr defaultRowHeight="2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2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22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22" ht="24.75">
      <c r="A6" s="14" t="s">
        <v>58</v>
      </c>
      <c r="C6" s="15" t="s">
        <v>59</v>
      </c>
      <c r="D6" s="15" t="s">
        <v>59</v>
      </c>
      <c r="E6" s="15" t="s">
        <v>59</v>
      </c>
      <c r="F6" s="15" t="s">
        <v>59</v>
      </c>
      <c r="G6" s="15" t="s">
        <v>59</v>
      </c>
      <c r="H6" s="15" t="s">
        <v>59</v>
      </c>
      <c r="I6" s="15" t="s">
        <v>59</v>
      </c>
      <c r="K6" s="15" t="s">
        <v>115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22" ht="24.75">
      <c r="A7" s="15" t="s">
        <v>58</v>
      </c>
      <c r="C7" s="15" t="s">
        <v>60</v>
      </c>
      <c r="E7" s="15" t="s">
        <v>61</v>
      </c>
      <c r="G7" s="15" t="s">
        <v>62</v>
      </c>
      <c r="I7" s="15" t="s">
        <v>42</v>
      </c>
      <c r="K7" s="15" t="s">
        <v>63</v>
      </c>
      <c r="M7" s="15" t="s">
        <v>64</v>
      </c>
      <c r="O7" s="15" t="s">
        <v>65</v>
      </c>
      <c r="Q7" s="15" t="s">
        <v>63</v>
      </c>
      <c r="S7" s="15" t="s">
        <v>57</v>
      </c>
    </row>
    <row r="8" spans="1:22">
      <c r="A8" s="1" t="s">
        <v>66</v>
      </c>
      <c r="C8" s="4" t="s">
        <v>67</v>
      </c>
      <c r="D8" s="4"/>
      <c r="E8" s="4" t="s">
        <v>68</v>
      </c>
      <c r="F8" s="4"/>
      <c r="G8" s="4" t="s">
        <v>69</v>
      </c>
      <c r="H8" s="4"/>
      <c r="I8" s="6">
        <v>8</v>
      </c>
      <c r="J8" s="4"/>
      <c r="K8" s="6">
        <v>7327559</v>
      </c>
      <c r="L8" s="4"/>
      <c r="M8" s="6">
        <v>34631</v>
      </c>
      <c r="N8" s="4"/>
      <c r="O8" s="6">
        <v>420000</v>
      </c>
      <c r="P8" s="4"/>
      <c r="Q8" s="6">
        <v>6942190</v>
      </c>
      <c r="R8" s="4"/>
      <c r="S8" s="8">
        <v>2.4088652285797059E-4</v>
      </c>
      <c r="T8" s="4"/>
      <c r="U8" s="4"/>
      <c r="V8" s="4"/>
    </row>
    <row r="9" spans="1:22">
      <c r="A9" s="1" t="s">
        <v>70</v>
      </c>
      <c r="C9" s="4" t="s">
        <v>71</v>
      </c>
      <c r="D9" s="4"/>
      <c r="E9" s="4" t="s">
        <v>68</v>
      </c>
      <c r="F9" s="4"/>
      <c r="G9" s="4" t="s">
        <v>72</v>
      </c>
      <c r="H9" s="4"/>
      <c r="I9" s="6">
        <v>8</v>
      </c>
      <c r="J9" s="4"/>
      <c r="K9" s="6">
        <v>7415907</v>
      </c>
      <c r="L9" s="4"/>
      <c r="M9" s="6">
        <v>0</v>
      </c>
      <c r="N9" s="4"/>
      <c r="O9" s="6">
        <v>0</v>
      </c>
      <c r="P9" s="4"/>
      <c r="Q9" s="6">
        <v>7415907</v>
      </c>
      <c r="R9" s="4"/>
      <c r="S9" s="8">
        <v>2.573239930148965E-4</v>
      </c>
      <c r="T9" s="4"/>
      <c r="U9" s="4"/>
      <c r="V9" s="4"/>
    </row>
    <row r="10" spans="1:22">
      <c r="A10" s="1" t="s">
        <v>73</v>
      </c>
      <c r="C10" s="4" t="s">
        <v>74</v>
      </c>
      <c r="D10" s="4"/>
      <c r="E10" s="4" t="s">
        <v>68</v>
      </c>
      <c r="F10" s="4"/>
      <c r="G10" s="4" t="s">
        <v>75</v>
      </c>
      <c r="H10" s="4"/>
      <c r="I10" s="6">
        <v>8</v>
      </c>
      <c r="J10" s="4"/>
      <c r="K10" s="6">
        <v>1943128825</v>
      </c>
      <c r="L10" s="4"/>
      <c r="M10" s="6">
        <v>2967219872</v>
      </c>
      <c r="N10" s="4"/>
      <c r="O10" s="6">
        <v>2486293240</v>
      </c>
      <c r="P10" s="4"/>
      <c r="Q10" s="6">
        <v>2424055457</v>
      </c>
      <c r="R10" s="4"/>
      <c r="S10" s="8">
        <v>8.4112115953556277E-2</v>
      </c>
      <c r="T10" s="4"/>
      <c r="U10" s="4"/>
      <c r="V10" s="4"/>
    </row>
    <row r="11" spans="1:22" ht="24.75" thickBot="1">
      <c r="C11" s="4"/>
      <c r="D11" s="4"/>
      <c r="E11" s="4"/>
      <c r="F11" s="4"/>
      <c r="G11" s="4"/>
      <c r="H11" s="4"/>
      <c r="I11" s="4"/>
      <c r="J11" s="4"/>
      <c r="K11" s="7">
        <f>SUM(K8:K10)</f>
        <v>1957872291</v>
      </c>
      <c r="L11" s="4"/>
      <c r="M11" s="7">
        <f>SUM(M8:M10)</f>
        <v>2967254503</v>
      </c>
      <c r="N11" s="4"/>
      <c r="O11" s="7">
        <f>SUM(O8:O10)</f>
        <v>2486713240</v>
      </c>
      <c r="P11" s="4"/>
      <c r="Q11" s="7">
        <f>SUM(Q8:Q10)</f>
        <v>2438413554</v>
      </c>
      <c r="R11" s="4"/>
      <c r="S11" s="10">
        <f>SUM(S8:S10)</f>
        <v>8.4610326469429148E-2</v>
      </c>
      <c r="T11" s="4"/>
      <c r="U11" s="4"/>
      <c r="V11" s="4"/>
    </row>
    <row r="12" spans="1:22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18"/>
  <sheetViews>
    <sheetView rightToLeft="1" workbookViewId="0">
      <selection activeCell="M8" sqref="M8"/>
    </sheetView>
  </sheetViews>
  <sheetFormatPr defaultRowHeight="24"/>
  <cols>
    <col min="1" max="1" width="2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1.8554687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2" ht="24.75">
      <c r="A3" s="14" t="s">
        <v>76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22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22" ht="24.75">
      <c r="A6" s="15" t="s">
        <v>77</v>
      </c>
      <c r="B6" s="15" t="s">
        <v>77</v>
      </c>
      <c r="C6" s="15" t="s">
        <v>77</v>
      </c>
      <c r="D6" s="15" t="s">
        <v>77</v>
      </c>
      <c r="E6" s="15" t="s">
        <v>77</v>
      </c>
      <c r="F6" s="15" t="s">
        <v>77</v>
      </c>
      <c r="G6" s="15" t="s">
        <v>77</v>
      </c>
      <c r="I6" s="15" t="s">
        <v>78</v>
      </c>
      <c r="J6" s="15" t="s">
        <v>78</v>
      </c>
      <c r="K6" s="15" t="s">
        <v>78</v>
      </c>
      <c r="L6" s="15" t="s">
        <v>78</v>
      </c>
      <c r="M6" s="15" t="s">
        <v>78</v>
      </c>
      <c r="O6" s="15" t="s">
        <v>79</v>
      </c>
      <c r="P6" s="15" t="s">
        <v>79</v>
      </c>
      <c r="Q6" s="15" t="s">
        <v>79</v>
      </c>
      <c r="R6" s="15" t="s">
        <v>79</v>
      </c>
      <c r="S6" s="15" t="s">
        <v>79</v>
      </c>
    </row>
    <row r="7" spans="1:22" ht="24.75">
      <c r="A7" s="15" t="s">
        <v>80</v>
      </c>
      <c r="C7" s="15" t="s">
        <v>81</v>
      </c>
      <c r="E7" s="15" t="s">
        <v>41</v>
      </c>
      <c r="G7" s="15" t="s">
        <v>42</v>
      </c>
      <c r="I7" s="15" t="s">
        <v>82</v>
      </c>
      <c r="K7" s="15" t="s">
        <v>83</v>
      </c>
      <c r="M7" s="15" t="s">
        <v>84</v>
      </c>
      <c r="O7" s="15" t="s">
        <v>82</v>
      </c>
      <c r="Q7" s="15" t="s">
        <v>83</v>
      </c>
      <c r="S7" s="15" t="s">
        <v>84</v>
      </c>
    </row>
    <row r="8" spans="1:22">
      <c r="A8" s="1" t="s">
        <v>66</v>
      </c>
      <c r="C8" s="6">
        <v>17</v>
      </c>
      <c r="D8" s="4"/>
      <c r="E8" s="4" t="s">
        <v>116</v>
      </c>
      <c r="F8" s="4"/>
      <c r="G8" s="6">
        <v>8</v>
      </c>
      <c r="H8" s="4"/>
      <c r="I8" s="6">
        <v>34631</v>
      </c>
      <c r="J8" s="4"/>
      <c r="K8" s="6">
        <v>0</v>
      </c>
      <c r="L8" s="4"/>
      <c r="M8" s="6">
        <v>34631</v>
      </c>
      <c r="N8" s="4"/>
      <c r="O8" s="6">
        <v>137324</v>
      </c>
      <c r="P8" s="4"/>
      <c r="Q8" s="6">
        <v>0</v>
      </c>
      <c r="R8" s="4"/>
      <c r="S8" s="6">
        <v>137324</v>
      </c>
      <c r="T8" s="4"/>
      <c r="U8" s="4"/>
      <c r="V8" s="4"/>
    </row>
    <row r="9" spans="1:22">
      <c r="A9" s="1" t="s">
        <v>70</v>
      </c>
      <c r="C9" s="6">
        <v>24</v>
      </c>
      <c r="D9" s="4"/>
      <c r="E9" s="4" t="s">
        <v>116</v>
      </c>
      <c r="F9" s="4"/>
      <c r="G9" s="6">
        <v>8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3361</v>
      </c>
      <c r="P9" s="4"/>
      <c r="Q9" s="6">
        <v>0</v>
      </c>
      <c r="R9" s="4"/>
      <c r="S9" s="6">
        <v>3361</v>
      </c>
      <c r="T9" s="4"/>
      <c r="U9" s="4"/>
      <c r="V9" s="4"/>
    </row>
    <row r="10" spans="1:22">
      <c r="A10" s="1" t="s">
        <v>73</v>
      </c>
      <c r="C10" s="6">
        <v>17</v>
      </c>
      <c r="D10" s="4"/>
      <c r="E10" s="4" t="s">
        <v>116</v>
      </c>
      <c r="F10" s="4"/>
      <c r="G10" s="6">
        <v>8</v>
      </c>
      <c r="H10" s="4"/>
      <c r="I10" s="6">
        <v>7219872</v>
      </c>
      <c r="J10" s="4"/>
      <c r="K10" s="6">
        <v>0</v>
      </c>
      <c r="L10" s="4"/>
      <c r="M10" s="6">
        <v>7219872</v>
      </c>
      <c r="N10" s="4"/>
      <c r="O10" s="6">
        <v>19507159</v>
      </c>
      <c r="P10" s="4"/>
      <c r="Q10" s="6">
        <v>0</v>
      </c>
      <c r="R10" s="4"/>
      <c r="S10" s="6">
        <v>19507159</v>
      </c>
      <c r="T10" s="4"/>
      <c r="U10" s="4"/>
      <c r="V10" s="4"/>
    </row>
    <row r="11" spans="1:22" ht="24.75" thickBot="1">
      <c r="C11" s="4"/>
      <c r="D11" s="4"/>
      <c r="E11" s="4"/>
      <c r="F11" s="4"/>
      <c r="G11" s="4"/>
      <c r="H11" s="4"/>
      <c r="I11" s="7">
        <f>SUM(I8:I10)</f>
        <v>7254503</v>
      </c>
      <c r="J11" s="4"/>
      <c r="K11" s="7">
        <f>SUM(K8:K10)</f>
        <v>0</v>
      </c>
      <c r="L11" s="4"/>
      <c r="M11" s="7">
        <f>SUM(M8:M10)</f>
        <v>7254503</v>
      </c>
      <c r="N11" s="4"/>
      <c r="O11" s="7">
        <f>SUM(O8:O10)</f>
        <v>19647844</v>
      </c>
      <c r="P11" s="4"/>
      <c r="Q11" s="7">
        <f>SUM(Q8:Q10)</f>
        <v>0</v>
      </c>
      <c r="R11" s="4"/>
      <c r="S11" s="7">
        <f>SUM(S8:S10)</f>
        <v>19647844</v>
      </c>
      <c r="T11" s="4"/>
      <c r="U11" s="4"/>
      <c r="V11" s="4"/>
    </row>
    <row r="12" spans="1:22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3:2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3:2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14"/>
  <sheetViews>
    <sheetView rightToLeft="1" workbookViewId="0">
      <selection activeCell="E14" sqref="E14"/>
    </sheetView>
  </sheetViews>
  <sheetFormatPr defaultRowHeight="24"/>
  <cols>
    <col min="1" max="1" width="28.28515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22" width="12.42578125" style="1" bestFit="1" customWidth="1"/>
    <col min="23" max="16384" width="9.140625" style="1"/>
  </cols>
  <sheetData>
    <row r="2" spans="1:21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1" ht="24.75">
      <c r="A3" s="14" t="s">
        <v>76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21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21" ht="24.75">
      <c r="A6" s="14" t="s">
        <v>3</v>
      </c>
      <c r="C6" s="15" t="s">
        <v>86</v>
      </c>
      <c r="D6" s="15" t="s">
        <v>86</v>
      </c>
      <c r="E6" s="15" t="s">
        <v>86</v>
      </c>
      <c r="F6" s="15" t="s">
        <v>86</v>
      </c>
      <c r="G6" s="15" t="s">
        <v>86</v>
      </c>
      <c r="I6" s="15" t="s">
        <v>78</v>
      </c>
      <c r="J6" s="15" t="s">
        <v>78</v>
      </c>
      <c r="K6" s="15" t="s">
        <v>78</v>
      </c>
      <c r="L6" s="15" t="s">
        <v>78</v>
      </c>
      <c r="M6" s="15" t="s">
        <v>78</v>
      </c>
      <c r="O6" s="15" t="s">
        <v>79</v>
      </c>
      <c r="P6" s="15" t="s">
        <v>79</v>
      </c>
      <c r="Q6" s="15" t="s">
        <v>79</v>
      </c>
      <c r="R6" s="15" t="s">
        <v>79</v>
      </c>
      <c r="S6" s="15" t="s">
        <v>79</v>
      </c>
    </row>
    <row r="7" spans="1:21" ht="24.75">
      <c r="A7" s="15" t="s">
        <v>3</v>
      </c>
      <c r="C7" s="15" t="s">
        <v>87</v>
      </c>
      <c r="E7" s="15" t="s">
        <v>88</v>
      </c>
      <c r="G7" s="15" t="s">
        <v>89</v>
      </c>
      <c r="I7" s="15" t="s">
        <v>90</v>
      </c>
      <c r="K7" s="15" t="s">
        <v>83</v>
      </c>
      <c r="M7" s="15" t="s">
        <v>91</v>
      </c>
      <c r="O7" s="15" t="s">
        <v>90</v>
      </c>
      <c r="Q7" s="15" t="s">
        <v>83</v>
      </c>
      <c r="S7" s="15" t="s">
        <v>91</v>
      </c>
    </row>
    <row r="8" spans="1:21">
      <c r="A8" s="1" t="s">
        <v>22</v>
      </c>
      <c r="C8" s="4" t="s">
        <v>92</v>
      </c>
      <c r="D8" s="4"/>
      <c r="E8" s="6">
        <v>199933</v>
      </c>
      <c r="F8" s="4"/>
      <c r="G8" s="6">
        <v>800</v>
      </c>
      <c r="H8" s="4"/>
      <c r="I8" s="6">
        <v>159946400</v>
      </c>
      <c r="J8" s="4"/>
      <c r="K8" s="6">
        <v>8799640</v>
      </c>
      <c r="L8" s="4"/>
      <c r="M8" s="6">
        <f>I8-K8</f>
        <v>151146760</v>
      </c>
      <c r="N8" s="4"/>
      <c r="O8" s="6">
        <v>159946400</v>
      </c>
      <c r="P8" s="4"/>
      <c r="Q8" s="6">
        <v>8799640</v>
      </c>
      <c r="R8" s="4"/>
      <c r="S8" s="6">
        <f>O8-Q8</f>
        <v>151146760</v>
      </c>
      <c r="T8" s="4"/>
      <c r="U8" s="4"/>
    </row>
    <row r="9" spans="1:21">
      <c r="A9" s="1" t="s">
        <v>18</v>
      </c>
      <c r="C9" s="4" t="s">
        <v>93</v>
      </c>
      <c r="D9" s="4"/>
      <c r="E9" s="6">
        <v>17706</v>
      </c>
      <c r="F9" s="4"/>
      <c r="G9" s="6">
        <v>5650</v>
      </c>
      <c r="H9" s="4"/>
      <c r="I9" s="6">
        <v>0</v>
      </c>
      <c r="J9" s="4"/>
      <c r="K9" s="6">
        <v>0</v>
      </c>
      <c r="L9" s="4"/>
      <c r="M9" s="6">
        <f>I9-K9</f>
        <v>0</v>
      </c>
      <c r="N9" s="4"/>
      <c r="O9" s="6">
        <v>100038900</v>
      </c>
      <c r="P9" s="4"/>
      <c r="Q9" s="6">
        <v>11034150</v>
      </c>
      <c r="R9" s="4"/>
      <c r="S9" s="6">
        <f>O9-Q9</f>
        <v>89004750</v>
      </c>
      <c r="T9" s="4"/>
      <c r="U9" s="4"/>
    </row>
    <row r="10" spans="1:21" ht="24.75" thickBot="1">
      <c r="C10" s="4"/>
      <c r="D10" s="4"/>
      <c r="E10" s="4"/>
      <c r="F10" s="4"/>
      <c r="G10" s="4"/>
      <c r="H10" s="4"/>
      <c r="I10" s="7">
        <f>SUM(I8:I9)</f>
        <v>159946400</v>
      </c>
      <c r="J10" s="4"/>
      <c r="K10" s="7">
        <f>SUM(K8:K9)</f>
        <v>8799640</v>
      </c>
      <c r="L10" s="4"/>
      <c r="M10" s="7">
        <f>SUM(M8:M9)</f>
        <v>151146760</v>
      </c>
      <c r="N10" s="4"/>
      <c r="O10" s="7">
        <f>SUM(O8:O9)</f>
        <v>259985300</v>
      </c>
      <c r="P10" s="4"/>
      <c r="Q10" s="7">
        <f>SUM(Q8:Q9)</f>
        <v>19833790</v>
      </c>
      <c r="R10" s="4"/>
      <c r="S10" s="7">
        <f>SUM(S8:S9)</f>
        <v>240151510</v>
      </c>
      <c r="T10" s="4"/>
      <c r="U10" s="4"/>
    </row>
    <row r="11" spans="1:21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5"/>
  <sheetViews>
    <sheetView rightToLeft="1" workbookViewId="0">
      <selection activeCell="I30" sqref="I30:Q36"/>
    </sheetView>
  </sheetViews>
  <sheetFormatPr defaultRowHeight="24"/>
  <cols>
    <col min="1" max="1" width="30.1406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>
      <c r="A3" s="14" t="s">
        <v>76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>
      <c r="A6" s="14" t="s">
        <v>3</v>
      </c>
      <c r="C6" s="15" t="s">
        <v>78</v>
      </c>
      <c r="D6" s="15" t="s">
        <v>78</v>
      </c>
      <c r="E6" s="15" t="s">
        <v>78</v>
      </c>
      <c r="F6" s="15" t="s">
        <v>78</v>
      </c>
      <c r="G6" s="15" t="s">
        <v>78</v>
      </c>
      <c r="H6" s="15" t="s">
        <v>78</v>
      </c>
      <c r="I6" s="15" t="s">
        <v>78</v>
      </c>
      <c r="K6" s="15" t="s">
        <v>79</v>
      </c>
      <c r="L6" s="15" t="s">
        <v>79</v>
      </c>
      <c r="M6" s="15" t="s">
        <v>79</v>
      </c>
      <c r="N6" s="15" t="s">
        <v>79</v>
      </c>
      <c r="O6" s="15" t="s">
        <v>79</v>
      </c>
      <c r="P6" s="15" t="s">
        <v>79</v>
      </c>
      <c r="Q6" s="15" t="s">
        <v>79</v>
      </c>
    </row>
    <row r="7" spans="1:17" ht="24.75">
      <c r="A7" s="15" t="s">
        <v>3</v>
      </c>
      <c r="C7" s="15" t="s">
        <v>7</v>
      </c>
      <c r="E7" s="15" t="s">
        <v>94</v>
      </c>
      <c r="G7" s="15" t="s">
        <v>95</v>
      </c>
      <c r="I7" s="15" t="s">
        <v>96</v>
      </c>
      <c r="K7" s="15" t="s">
        <v>7</v>
      </c>
      <c r="M7" s="15" t="s">
        <v>94</v>
      </c>
      <c r="O7" s="15" t="s">
        <v>95</v>
      </c>
      <c r="Q7" s="15" t="s">
        <v>96</v>
      </c>
    </row>
    <row r="8" spans="1:17">
      <c r="A8" s="1" t="s">
        <v>28</v>
      </c>
      <c r="C8" s="9">
        <v>203964</v>
      </c>
      <c r="D8" s="9"/>
      <c r="E8" s="9">
        <v>1259080072</v>
      </c>
      <c r="F8" s="9"/>
      <c r="G8" s="9">
        <v>1415197891</v>
      </c>
      <c r="H8" s="9"/>
      <c r="I8" s="9">
        <f>E8-G8</f>
        <v>-156117819</v>
      </c>
      <c r="J8" s="9"/>
      <c r="K8" s="9">
        <v>203964</v>
      </c>
      <c r="L8" s="9"/>
      <c r="M8" s="9">
        <v>1259080072</v>
      </c>
      <c r="N8" s="9"/>
      <c r="O8" s="9">
        <v>1171897394</v>
      </c>
      <c r="P8" s="9"/>
      <c r="Q8" s="9">
        <f>M8-O8</f>
        <v>87182678</v>
      </c>
    </row>
    <row r="9" spans="1:17">
      <c r="A9" s="1" t="s">
        <v>15</v>
      </c>
      <c r="C9" s="9">
        <v>166917</v>
      </c>
      <c r="D9" s="9"/>
      <c r="E9" s="9">
        <v>1791977513</v>
      </c>
      <c r="F9" s="9"/>
      <c r="G9" s="9">
        <v>2093958909</v>
      </c>
      <c r="H9" s="9"/>
      <c r="I9" s="9">
        <f t="shared" ref="I9:I28" si="0">E9-G9</f>
        <v>-301981396</v>
      </c>
      <c r="J9" s="9"/>
      <c r="K9" s="9">
        <v>166917</v>
      </c>
      <c r="L9" s="9"/>
      <c r="M9" s="9">
        <v>1791977513</v>
      </c>
      <c r="N9" s="9"/>
      <c r="O9" s="9">
        <v>1541432509</v>
      </c>
      <c r="P9" s="9"/>
      <c r="Q9" s="9">
        <f t="shared" ref="Q9:Q28" si="1">M9-O9</f>
        <v>250545004</v>
      </c>
    </row>
    <row r="10" spans="1:17">
      <c r="A10" s="1" t="s">
        <v>18</v>
      </c>
      <c r="C10" s="9">
        <v>17706</v>
      </c>
      <c r="D10" s="9"/>
      <c r="E10" s="9">
        <v>789389121</v>
      </c>
      <c r="F10" s="9"/>
      <c r="G10" s="9">
        <v>859791718</v>
      </c>
      <c r="H10" s="9"/>
      <c r="I10" s="9">
        <f t="shared" si="0"/>
        <v>-70402597</v>
      </c>
      <c r="J10" s="9"/>
      <c r="K10" s="9">
        <v>17706</v>
      </c>
      <c r="L10" s="9"/>
      <c r="M10" s="9">
        <v>789389121</v>
      </c>
      <c r="N10" s="9"/>
      <c r="O10" s="9">
        <v>731306978</v>
      </c>
      <c r="P10" s="9"/>
      <c r="Q10" s="9">
        <f t="shared" si="1"/>
        <v>58082143</v>
      </c>
    </row>
    <row r="11" spans="1:17">
      <c r="A11" s="1" t="s">
        <v>26</v>
      </c>
      <c r="C11" s="9">
        <v>63275</v>
      </c>
      <c r="D11" s="9"/>
      <c r="E11" s="9">
        <v>1149155846</v>
      </c>
      <c r="F11" s="9"/>
      <c r="G11" s="9">
        <v>1140979039</v>
      </c>
      <c r="H11" s="9"/>
      <c r="I11" s="9">
        <f t="shared" si="0"/>
        <v>8176807</v>
      </c>
      <c r="J11" s="9"/>
      <c r="K11" s="9">
        <v>63275</v>
      </c>
      <c r="L11" s="9"/>
      <c r="M11" s="9">
        <v>1149155846</v>
      </c>
      <c r="N11" s="9"/>
      <c r="O11" s="9">
        <v>869886445</v>
      </c>
      <c r="P11" s="9"/>
      <c r="Q11" s="9">
        <f t="shared" si="1"/>
        <v>279269401</v>
      </c>
    </row>
    <row r="12" spans="1:17">
      <c r="A12" s="1" t="s">
        <v>34</v>
      </c>
      <c r="C12" s="9">
        <v>184114</v>
      </c>
      <c r="D12" s="9"/>
      <c r="E12" s="9">
        <v>1239035391</v>
      </c>
      <c r="F12" s="9"/>
      <c r="G12" s="9">
        <v>1258278086</v>
      </c>
      <c r="H12" s="9"/>
      <c r="I12" s="9">
        <f t="shared" si="0"/>
        <v>-19242695</v>
      </c>
      <c r="J12" s="9"/>
      <c r="K12" s="9">
        <v>184114</v>
      </c>
      <c r="L12" s="9"/>
      <c r="M12" s="9">
        <v>1239035391</v>
      </c>
      <c r="N12" s="9"/>
      <c r="O12" s="9">
        <v>1258278086</v>
      </c>
      <c r="P12" s="9"/>
      <c r="Q12" s="9">
        <f t="shared" si="1"/>
        <v>-19242695</v>
      </c>
    </row>
    <row r="13" spans="1:17">
      <c r="A13" s="1" t="s">
        <v>19</v>
      </c>
      <c r="C13" s="9">
        <v>3472</v>
      </c>
      <c r="D13" s="9"/>
      <c r="E13" s="9">
        <v>1338755864</v>
      </c>
      <c r="F13" s="9"/>
      <c r="G13" s="9">
        <v>1102963255</v>
      </c>
      <c r="H13" s="9"/>
      <c r="I13" s="9">
        <f t="shared" si="0"/>
        <v>235792609</v>
      </c>
      <c r="J13" s="9"/>
      <c r="K13" s="9">
        <v>3472</v>
      </c>
      <c r="L13" s="9"/>
      <c r="M13" s="9">
        <v>1338755864</v>
      </c>
      <c r="N13" s="9"/>
      <c r="O13" s="9">
        <v>1099929131</v>
      </c>
      <c r="P13" s="9"/>
      <c r="Q13" s="9">
        <f t="shared" si="1"/>
        <v>238826733</v>
      </c>
    </row>
    <row r="14" spans="1:17">
      <c r="A14" s="1" t="s">
        <v>31</v>
      </c>
      <c r="C14" s="9">
        <v>77698</v>
      </c>
      <c r="D14" s="9"/>
      <c r="E14" s="9">
        <v>2209713288</v>
      </c>
      <c r="F14" s="9"/>
      <c r="G14" s="9">
        <v>2545688569</v>
      </c>
      <c r="H14" s="9"/>
      <c r="I14" s="9">
        <f t="shared" si="0"/>
        <v>-335975281</v>
      </c>
      <c r="J14" s="9"/>
      <c r="K14" s="9">
        <v>77698</v>
      </c>
      <c r="L14" s="9"/>
      <c r="M14" s="9">
        <v>2209713288</v>
      </c>
      <c r="N14" s="9"/>
      <c r="O14" s="9">
        <v>2129388163</v>
      </c>
      <c r="P14" s="9"/>
      <c r="Q14" s="9">
        <f t="shared" si="1"/>
        <v>80325125</v>
      </c>
    </row>
    <row r="15" spans="1:17">
      <c r="A15" s="1" t="s">
        <v>20</v>
      </c>
      <c r="C15" s="9">
        <v>61312</v>
      </c>
      <c r="D15" s="9"/>
      <c r="E15" s="9">
        <v>1255512188</v>
      </c>
      <c r="F15" s="9"/>
      <c r="G15" s="9">
        <v>1249417468</v>
      </c>
      <c r="H15" s="9"/>
      <c r="I15" s="9">
        <f t="shared" si="0"/>
        <v>6094720</v>
      </c>
      <c r="J15" s="9"/>
      <c r="K15" s="9">
        <v>61312</v>
      </c>
      <c r="L15" s="9"/>
      <c r="M15" s="9">
        <v>1255512188</v>
      </c>
      <c r="N15" s="9"/>
      <c r="O15" s="9">
        <v>985516120</v>
      </c>
      <c r="P15" s="9"/>
      <c r="Q15" s="9">
        <f t="shared" si="1"/>
        <v>269996068</v>
      </c>
    </row>
    <row r="16" spans="1:17">
      <c r="A16" s="1" t="s">
        <v>16</v>
      </c>
      <c r="C16" s="9">
        <v>168145</v>
      </c>
      <c r="D16" s="9"/>
      <c r="E16" s="9">
        <v>1765046313</v>
      </c>
      <c r="F16" s="9"/>
      <c r="G16" s="9">
        <v>2116049841</v>
      </c>
      <c r="H16" s="9"/>
      <c r="I16" s="9">
        <f t="shared" si="0"/>
        <v>-351003528</v>
      </c>
      <c r="J16" s="9"/>
      <c r="K16" s="9">
        <v>168145</v>
      </c>
      <c r="L16" s="9"/>
      <c r="M16" s="9">
        <v>1765046313</v>
      </c>
      <c r="N16" s="9"/>
      <c r="O16" s="9">
        <v>1597901776</v>
      </c>
      <c r="P16" s="9"/>
      <c r="Q16" s="9">
        <f t="shared" si="1"/>
        <v>167144537</v>
      </c>
    </row>
    <row r="17" spans="1:17">
      <c r="A17" s="1" t="s">
        <v>32</v>
      </c>
      <c r="C17" s="9">
        <v>235811</v>
      </c>
      <c r="D17" s="9"/>
      <c r="E17" s="9">
        <v>906455444</v>
      </c>
      <c r="F17" s="9"/>
      <c r="G17" s="9">
        <v>987560586</v>
      </c>
      <c r="H17" s="9"/>
      <c r="I17" s="9">
        <f t="shared" si="0"/>
        <v>-81105142</v>
      </c>
      <c r="J17" s="9"/>
      <c r="K17" s="9">
        <v>235811</v>
      </c>
      <c r="L17" s="9"/>
      <c r="M17" s="9">
        <v>906455444</v>
      </c>
      <c r="N17" s="9"/>
      <c r="O17" s="9">
        <v>816677209</v>
      </c>
      <c r="P17" s="9"/>
      <c r="Q17" s="9">
        <f t="shared" si="1"/>
        <v>89778235</v>
      </c>
    </row>
    <row r="18" spans="1:17">
      <c r="A18" s="1" t="s">
        <v>23</v>
      </c>
      <c r="C18" s="9">
        <v>321782</v>
      </c>
      <c r="D18" s="9"/>
      <c r="E18" s="9">
        <v>1129131911</v>
      </c>
      <c r="F18" s="9"/>
      <c r="G18" s="9">
        <v>1436524480</v>
      </c>
      <c r="H18" s="9"/>
      <c r="I18" s="9">
        <f t="shared" si="0"/>
        <v>-307392569</v>
      </c>
      <c r="J18" s="9"/>
      <c r="K18" s="9">
        <v>321782</v>
      </c>
      <c r="L18" s="9"/>
      <c r="M18" s="9">
        <v>1129131911</v>
      </c>
      <c r="N18" s="9"/>
      <c r="O18" s="9">
        <v>1058441217</v>
      </c>
      <c r="P18" s="9"/>
      <c r="Q18" s="9">
        <f t="shared" si="1"/>
        <v>70690694</v>
      </c>
    </row>
    <row r="19" spans="1:17">
      <c r="A19" s="1" t="s">
        <v>21</v>
      </c>
      <c r="C19" s="9">
        <v>127747</v>
      </c>
      <c r="D19" s="9"/>
      <c r="E19" s="9">
        <v>1321933684</v>
      </c>
      <c r="F19" s="9"/>
      <c r="G19" s="9">
        <v>1423523208</v>
      </c>
      <c r="H19" s="9"/>
      <c r="I19" s="9">
        <f t="shared" si="0"/>
        <v>-101589524</v>
      </c>
      <c r="J19" s="9"/>
      <c r="K19" s="9">
        <v>127747</v>
      </c>
      <c r="L19" s="9"/>
      <c r="M19" s="9">
        <v>1321933684</v>
      </c>
      <c r="N19" s="9"/>
      <c r="O19" s="9">
        <v>1165739791</v>
      </c>
      <c r="P19" s="9"/>
      <c r="Q19" s="9">
        <f t="shared" si="1"/>
        <v>156193893</v>
      </c>
    </row>
    <row r="20" spans="1:17">
      <c r="A20" s="1" t="s">
        <v>22</v>
      </c>
      <c r="C20" s="9">
        <v>199933</v>
      </c>
      <c r="D20" s="9"/>
      <c r="E20" s="9">
        <v>849429285</v>
      </c>
      <c r="F20" s="9"/>
      <c r="G20" s="9">
        <v>988549664</v>
      </c>
      <c r="H20" s="9"/>
      <c r="I20" s="9">
        <f t="shared" si="0"/>
        <v>-139120379</v>
      </c>
      <c r="J20" s="9"/>
      <c r="K20" s="9">
        <v>199933</v>
      </c>
      <c r="L20" s="9"/>
      <c r="M20" s="9">
        <v>849429285</v>
      </c>
      <c r="N20" s="9"/>
      <c r="O20" s="9">
        <v>809283119</v>
      </c>
      <c r="P20" s="9"/>
      <c r="Q20" s="9">
        <f t="shared" si="1"/>
        <v>40146166</v>
      </c>
    </row>
    <row r="21" spans="1:17">
      <c r="A21" s="1" t="s">
        <v>30</v>
      </c>
      <c r="C21" s="9">
        <v>160369</v>
      </c>
      <c r="D21" s="9"/>
      <c r="E21" s="9">
        <v>1383720502</v>
      </c>
      <c r="F21" s="9"/>
      <c r="G21" s="9">
        <v>1253000362</v>
      </c>
      <c r="H21" s="9"/>
      <c r="I21" s="9">
        <f t="shared" si="0"/>
        <v>130720140</v>
      </c>
      <c r="J21" s="9"/>
      <c r="K21" s="9">
        <v>160369</v>
      </c>
      <c r="L21" s="9"/>
      <c r="M21" s="9">
        <v>1383720502</v>
      </c>
      <c r="N21" s="9"/>
      <c r="O21" s="9">
        <v>1001631207</v>
      </c>
      <c r="P21" s="9"/>
      <c r="Q21" s="9">
        <f t="shared" si="1"/>
        <v>382089295</v>
      </c>
    </row>
    <row r="22" spans="1:17">
      <c r="A22" s="1" t="s">
        <v>33</v>
      </c>
      <c r="C22" s="9">
        <v>205058</v>
      </c>
      <c r="D22" s="9"/>
      <c r="E22" s="9">
        <v>1206720397</v>
      </c>
      <c r="F22" s="9"/>
      <c r="G22" s="9">
        <v>1343291793</v>
      </c>
      <c r="H22" s="9"/>
      <c r="I22" s="9">
        <f t="shared" si="0"/>
        <v>-136571396</v>
      </c>
      <c r="J22" s="9"/>
      <c r="K22" s="9">
        <v>205058</v>
      </c>
      <c r="L22" s="9"/>
      <c r="M22" s="9">
        <v>1206720397</v>
      </c>
      <c r="N22" s="9"/>
      <c r="O22" s="9">
        <v>870591691</v>
      </c>
      <c r="P22" s="9"/>
      <c r="Q22" s="9">
        <f t="shared" si="1"/>
        <v>336128706</v>
      </c>
    </row>
    <row r="23" spans="1:17">
      <c r="A23" s="1" t="s">
        <v>17</v>
      </c>
      <c r="C23" s="9">
        <v>6532</v>
      </c>
      <c r="D23" s="9"/>
      <c r="E23" s="9">
        <v>898000515</v>
      </c>
      <c r="F23" s="9"/>
      <c r="G23" s="9">
        <v>861638961</v>
      </c>
      <c r="H23" s="9"/>
      <c r="I23" s="9">
        <f t="shared" si="0"/>
        <v>36361554</v>
      </c>
      <c r="J23" s="9"/>
      <c r="K23" s="9">
        <v>6532</v>
      </c>
      <c r="L23" s="9"/>
      <c r="M23" s="9">
        <v>898000515</v>
      </c>
      <c r="N23" s="9"/>
      <c r="O23" s="9">
        <v>777552868</v>
      </c>
      <c r="P23" s="9"/>
      <c r="Q23" s="9">
        <f t="shared" si="1"/>
        <v>120447647</v>
      </c>
    </row>
    <row r="24" spans="1:17">
      <c r="A24" s="1" t="s">
        <v>25</v>
      </c>
      <c r="C24" s="9">
        <v>83956</v>
      </c>
      <c r="D24" s="9"/>
      <c r="E24" s="9">
        <v>1205945873</v>
      </c>
      <c r="F24" s="9"/>
      <c r="G24" s="9">
        <v>1398730299</v>
      </c>
      <c r="H24" s="9"/>
      <c r="I24" s="9">
        <f t="shared" si="0"/>
        <v>-192784426</v>
      </c>
      <c r="J24" s="9"/>
      <c r="K24" s="9">
        <v>83956</v>
      </c>
      <c r="L24" s="9"/>
      <c r="M24" s="9">
        <v>1205945873</v>
      </c>
      <c r="N24" s="9"/>
      <c r="O24" s="9">
        <v>1300844936</v>
      </c>
      <c r="P24" s="9"/>
      <c r="Q24" s="9">
        <f t="shared" si="1"/>
        <v>-94899063</v>
      </c>
    </row>
    <row r="25" spans="1:17">
      <c r="A25" s="1" t="s">
        <v>24</v>
      </c>
      <c r="C25" s="9">
        <v>68414</v>
      </c>
      <c r="D25" s="9"/>
      <c r="E25" s="9">
        <v>1132315496</v>
      </c>
      <c r="F25" s="9"/>
      <c r="G25" s="9">
        <v>1206443057</v>
      </c>
      <c r="H25" s="9"/>
      <c r="I25" s="9">
        <f t="shared" si="0"/>
        <v>-74127561</v>
      </c>
      <c r="J25" s="9"/>
      <c r="K25" s="9">
        <v>68414</v>
      </c>
      <c r="L25" s="9"/>
      <c r="M25" s="9">
        <v>1132315496</v>
      </c>
      <c r="N25" s="9"/>
      <c r="O25" s="9">
        <v>1016205919</v>
      </c>
      <c r="P25" s="9"/>
      <c r="Q25" s="9">
        <f t="shared" si="1"/>
        <v>116109577</v>
      </c>
    </row>
    <row r="26" spans="1:17">
      <c r="A26" s="1" t="s">
        <v>51</v>
      </c>
      <c r="C26" s="9">
        <v>2250</v>
      </c>
      <c r="D26" s="9"/>
      <c r="E26" s="9">
        <v>2138012415</v>
      </c>
      <c r="F26" s="9"/>
      <c r="G26" s="9">
        <v>2090096101</v>
      </c>
      <c r="H26" s="9"/>
      <c r="I26" s="9">
        <f t="shared" si="0"/>
        <v>47916314</v>
      </c>
      <c r="J26" s="9"/>
      <c r="K26" s="9">
        <v>2250</v>
      </c>
      <c r="L26" s="9"/>
      <c r="M26" s="9">
        <v>2138012415</v>
      </c>
      <c r="N26" s="9"/>
      <c r="O26" s="9">
        <v>2025465317</v>
      </c>
      <c r="P26" s="9"/>
      <c r="Q26" s="9">
        <f t="shared" si="1"/>
        <v>112547098</v>
      </c>
    </row>
    <row r="27" spans="1:17">
      <c r="A27" s="1" t="s">
        <v>44</v>
      </c>
      <c r="C27" s="9">
        <v>15</v>
      </c>
      <c r="D27" s="9"/>
      <c r="E27" s="9">
        <v>12057814</v>
      </c>
      <c r="F27" s="9"/>
      <c r="G27" s="9">
        <v>11829705</v>
      </c>
      <c r="H27" s="9"/>
      <c r="I27" s="9">
        <f t="shared" si="0"/>
        <v>228109</v>
      </c>
      <c r="J27" s="9"/>
      <c r="K27" s="9">
        <v>15</v>
      </c>
      <c r="L27" s="9"/>
      <c r="M27" s="9">
        <v>12057814</v>
      </c>
      <c r="N27" s="9"/>
      <c r="O27" s="9">
        <v>11571152</v>
      </c>
      <c r="P27" s="9"/>
      <c r="Q27" s="9">
        <f t="shared" si="1"/>
        <v>486662</v>
      </c>
    </row>
    <row r="28" spans="1:17">
      <c r="A28" s="1" t="s">
        <v>54</v>
      </c>
      <c r="C28" s="9">
        <v>1309</v>
      </c>
      <c r="D28" s="9"/>
      <c r="E28" s="9">
        <v>1099360704</v>
      </c>
      <c r="F28" s="9"/>
      <c r="G28" s="9">
        <v>1099759294</v>
      </c>
      <c r="H28" s="9"/>
      <c r="I28" s="9">
        <f t="shared" si="0"/>
        <v>-398590</v>
      </c>
      <c r="J28" s="9"/>
      <c r="K28" s="9">
        <v>1309</v>
      </c>
      <c r="L28" s="9"/>
      <c r="M28" s="9">
        <v>1099360704</v>
      </c>
      <c r="N28" s="9"/>
      <c r="O28" s="9">
        <v>1099759294</v>
      </c>
      <c r="P28" s="9"/>
      <c r="Q28" s="9">
        <f t="shared" si="1"/>
        <v>-398590</v>
      </c>
    </row>
    <row r="29" spans="1:17" ht="24.75" thickBot="1">
      <c r="C29" s="9"/>
      <c r="D29" s="9"/>
      <c r="E29" s="12">
        <f>SUM(E8:E28)</f>
        <v>26080749636</v>
      </c>
      <c r="F29" s="9"/>
      <c r="G29" s="12">
        <f>SUM(G8:G28)</f>
        <v>27883272286</v>
      </c>
      <c r="H29" s="9"/>
      <c r="I29" s="12">
        <f>SUM(I8:I28)</f>
        <v>-1802522650</v>
      </c>
      <c r="J29" s="9"/>
      <c r="K29" s="9"/>
      <c r="L29" s="9"/>
      <c r="M29" s="12">
        <f>SUM(M8:M28)</f>
        <v>26080749636</v>
      </c>
      <c r="N29" s="9"/>
      <c r="O29" s="12">
        <f>SUM(O8:O28)</f>
        <v>23339300322</v>
      </c>
      <c r="P29" s="9"/>
      <c r="Q29" s="12">
        <f>SUM(Q8:Q28)</f>
        <v>2741449314</v>
      </c>
    </row>
    <row r="30" spans="1:17" ht="24.75" thickTop="1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5" spans="9:17">
      <c r="I35" s="9"/>
      <c r="J35" s="9"/>
      <c r="K35" s="9"/>
      <c r="L35" s="9"/>
      <c r="M35" s="9"/>
      <c r="N35" s="9"/>
      <c r="O35" s="9"/>
      <c r="P35" s="9"/>
      <c r="Q35" s="9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20"/>
  <sheetViews>
    <sheetView rightToLeft="1" workbookViewId="0">
      <selection activeCell="I18" sqref="I18:I19"/>
    </sheetView>
  </sheetViews>
  <sheetFormatPr defaultRowHeight="24"/>
  <cols>
    <col min="1" max="1" width="28.85546875" style="1" bestFit="1" customWidth="1"/>
    <col min="2" max="2" width="1" style="1" customWidth="1"/>
    <col min="3" max="3" width="7.28515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8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5703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12.42578125" style="1" bestFit="1" customWidth="1"/>
    <col min="20" max="16384" width="9.140625" style="1"/>
  </cols>
  <sheetData>
    <row r="2" spans="1:19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9" ht="24.75">
      <c r="A3" s="14" t="s">
        <v>76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9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9" ht="24.75">
      <c r="A6" s="14" t="s">
        <v>3</v>
      </c>
      <c r="C6" s="15" t="s">
        <v>78</v>
      </c>
      <c r="D6" s="15" t="s">
        <v>78</v>
      </c>
      <c r="E6" s="15" t="s">
        <v>78</v>
      </c>
      <c r="F6" s="15" t="s">
        <v>78</v>
      </c>
      <c r="G6" s="15" t="s">
        <v>78</v>
      </c>
      <c r="H6" s="15" t="s">
        <v>78</v>
      </c>
      <c r="I6" s="15" t="s">
        <v>78</v>
      </c>
      <c r="K6" s="15" t="s">
        <v>79</v>
      </c>
      <c r="L6" s="15" t="s">
        <v>79</v>
      </c>
      <c r="M6" s="15" t="s">
        <v>79</v>
      </c>
      <c r="N6" s="15" t="s">
        <v>79</v>
      </c>
      <c r="O6" s="15" t="s">
        <v>79</v>
      </c>
      <c r="P6" s="15" t="s">
        <v>79</v>
      </c>
      <c r="Q6" s="15" t="s">
        <v>79</v>
      </c>
    </row>
    <row r="7" spans="1:19" ht="24.75">
      <c r="A7" s="15" t="s">
        <v>3</v>
      </c>
      <c r="C7" s="15" t="s">
        <v>7</v>
      </c>
      <c r="E7" s="15" t="s">
        <v>94</v>
      </c>
      <c r="G7" s="15" t="s">
        <v>95</v>
      </c>
      <c r="I7" s="15" t="s">
        <v>97</v>
      </c>
      <c r="K7" s="15" t="s">
        <v>7</v>
      </c>
      <c r="M7" s="15" t="s">
        <v>94</v>
      </c>
      <c r="O7" s="15" t="s">
        <v>95</v>
      </c>
      <c r="Q7" s="15" t="s">
        <v>97</v>
      </c>
    </row>
    <row r="8" spans="1:19">
      <c r="A8" s="1" t="s">
        <v>29</v>
      </c>
      <c r="C8" s="6">
        <v>36484</v>
      </c>
      <c r="D8" s="4"/>
      <c r="E8" s="6">
        <v>554726441</v>
      </c>
      <c r="F8" s="4"/>
      <c r="G8" s="6">
        <v>352514464</v>
      </c>
      <c r="H8" s="4"/>
      <c r="I8" s="6">
        <v>202211977</v>
      </c>
      <c r="J8" s="4"/>
      <c r="K8" s="6">
        <v>36484</v>
      </c>
      <c r="L8" s="4"/>
      <c r="M8" s="6">
        <v>554726441</v>
      </c>
      <c r="N8" s="4"/>
      <c r="O8" s="6">
        <v>352514464</v>
      </c>
      <c r="P8" s="4"/>
      <c r="Q8" s="6">
        <v>202211977</v>
      </c>
    </row>
    <row r="9" spans="1:19">
      <c r="A9" s="1" t="s">
        <v>27</v>
      </c>
      <c r="C9" s="6">
        <v>26389</v>
      </c>
      <c r="D9" s="4"/>
      <c r="E9" s="6">
        <v>460895987</v>
      </c>
      <c r="F9" s="4"/>
      <c r="G9" s="6">
        <v>345999888</v>
      </c>
      <c r="H9" s="4"/>
      <c r="I9" s="6">
        <v>114896099</v>
      </c>
      <c r="J9" s="4"/>
      <c r="K9" s="6">
        <v>26389</v>
      </c>
      <c r="L9" s="4"/>
      <c r="M9" s="6">
        <v>460895987</v>
      </c>
      <c r="N9" s="4"/>
      <c r="O9" s="6">
        <v>345999888</v>
      </c>
      <c r="P9" s="4"/>
      <c r="Q9" s="6">
        <v>114896099</v>
      </c>
    </row>
    <row r="10" spans="1:19">
      <c r="A10" s="1" t="s">
        <v>33</v>
      </c>
      <c r="C10" s="6">
        <v>0</v>
      </c>
      <c r="D10" s="4"/>
      <c r="E10" s="6">
        <v>0</v>
      </c>
      <c r="F10" s="4"/>
      <c r="G10" s="6">
        <v>0</v>
      </c>
      <c r="H10" s="4"/>
      <c r="I10" s="6">
        <v>0</v>
      </c>
      <c r="J10" s="4"/>
      <c r="K10" s="6">
        <v>58015</v>
      </c>
      <c r="L10" s="4"/>
      <c r="M10" s="6">
        <v>268741325</v>
      </c>
      <c r="N10" s="4"/>
      <c r="O10" s="6">
        <v>246307762</v>
      </c>
      <c r="P10" s="4"/>
      <c r="Q10" s="6">
        <v>22433563</v>
      </c>
    </row>
    <row r="11" spans="1:19">
      <c r="A11" s="1" t="s">
        <v>98</v>
      </c>
      <c r="C11" s="6">
        <v>0</v>
      </c>
      <c r="D11" s="4"/>
      <c r="E11" s="6">
        <v>0</v>
      </c>
      <c r="F11" s="4"/>
      <c r="G11" s="6">
        <v>0</v>
      </c>
      <c r="H11" s="4"/>
      <c r="I11" s="6">
        <v>0</v>
      </c>
      <c r="J11" s="4"/>
      <c r="K11" s="6">
        <v>130853</v>
      </c>
      <c r="L11" s="4"/>
      <c r="M11" s="6">
        <v>933152126</v>
      </c>
      <c r="N11" s="4"/>
      <c r="O11" s="6">
        <v>771211263</v>
      </c>
      <c r="P11" s="4"/>
      <c r="Q11" s="6">
        <v>161940863</v>
      </c>
    </row>
    <row r="12" spans="1:19">
      <c r="A12" s="1" t="s">
        <v>48</v>
      </c>
      <c r="C12" s="6">
        <v>2960</v>
      </c>
      <c r="D12" s="4"/>
      <c r="E12" s="6">
        <v>2960000000</v>
      </c>
      <c r="F12" s="4"/>
      <c r="G12" s="6">
        <v>2833775085</v>
      </c>
      <c r="H12" s="4"/>
      <c r="I12" s="6">
        <v>126224915</v>
      </c>
      <c r="J12" s="4"/>
      <c r="K12" s="6">
        <v>2960</v>
      </c>
      <c r="L12" s="4"/>
      <c r="M12" s="6">
        <v>2960000000</v>
      </c>
      <c r="N12" s="4"/>
      <c r="O12" s="6">
        <v>2833775085</v>
      </c>
      <c r="P12" s="4"/>
      <c r="Q12" s="6">
        <v>126224915</v>
      </c>
    </row>
    <row r="13" spans="1:19">
      <c r="A13" s="1" t="s">
        <v>51</v>
      </c>
      <c r="C13" s="6">
        <v>0</v>
      </c>
      <c r="D13" s="4"/>
      <c r="E13" s="6">
        <v>0</v>
      </c>
      <c r="F13" s="4"/>
      <c r="G13" s="6">
        <v>0</v>
      </c>
      <c r="H13" s="4"/>
      <c r="I13" s="6">
        <v>0</v>
      </c>
      <c r="J13" s="4"/>
      <c r="K13" s="6">
        <v>100</v>
      </c>
      <c r="L13" s="4"/>
      <c r="M13" s="6">
        <v>90898524</v>
      </c>
      <c r="N13" s="4"/>
      <c r="O13" s="6">
        <v>90020681</v>
      </c>
      <c r="P13" s="4"/>
      <c r="Q13" s="6">
        <v>877843</v>
      </c>
    </row>
    <row r="14" spans="1:19">
      <c r="A14" s="1" t="s">
        <v>99</v>
      </c>
      <c r="C14" s="6">
        <v>0</v>
      </c>
      <c r="D14" s="4"/>
      <c r="E14" s="6">
        <v>0</v>
      </c>
      <c r="F14" s="4"/>
      <c r="G14" s="6">
        <v>0</v>
      </c>
      <c r="H14" s="4"/>
      <c r="I14" s="6">
        <v>0</v>
      </c>
      <c r="J14" s="4"/>
      <c r="K14" s="6">
        <v>3339</v>
      </c>
      <c r="L14" s="4"/>
      <c r="M14" s="6">
        <v>3304154116</v>
      </c>
      <c r="N14" s="4"/>
      <c r="O14" s="6">
        <v>3238443265</v>
      </c>
      <c r="P14" s="4"/>
      <c r="Q14" s="6">
        <v>65710851</v>
      </c>
    </row>
    <row r="15" spans="1:19" ht="24.75" thickBot="1">
      <c r="C15" s="4"/>
      <c r="D15" s="4"/>
      <c r="E15" s="7">
        <f>SUM(E8:E14)</f>
        <v>3975622428</v>
      </c>
      <c r="F15" s="4"/>
      <c r="G15" s="7">
        <f>SUM(G8:G14)</f>
        <v>3532289437</v>
      </c>
      <c r="H15" s="4"/>
      <c r="I15" s="7">
        <f>SUM(I8:I14)</f>
        <v>443332991</v>
      </c>
      <c r="J15" s="4"/>
      <c r="K15" s="4"/>
      <c r="L15" s="4"/>
      <c r="M15" s="7">
        <f>SUM(M8:M14)</f>
        <v>8572568519</v>
      </c>
      <c r="N15" s="4"/>
      <c r="O15" s="7">
        <f>SUM(O8:O14)</f>
        <v>7878272408</v>
      </c>
      <c r="P15" s="4"/>
      <c r="Q15" s="7">
        <f>SUM(Q8:Q14)</f>
        <v>694296111</v>
      </c>
      <c r="S15" s="3"/>
    </row>
    <row r="16" spans="1:19" ht="24.75" thickTop="1"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S16" s="3"/>
    </row>
    <row r="17" spans="3:19">
      <c r="C17" s="4"/>
      <c r="D17" s="4"/>
      <c r="E17" s="4"/>
      <c r="F17" s="4"/>
      <c r="G17" s="6"/>
      <c r="H17" s="4"/>
      <c r="I17" s="6"/>
      <c r="J17" s="6"/>
      <c r="K17" s="6"/>
      <c r="L17" s="6"/>
      <c r="M17" s="6"/>
      <c r="N17" s="6"/>
      <c r="O17" s="6"/>
      <c r="P17" s="6"/>
      <c r="Q17" s="6"/>
      <c r="S17" s="3"/>
    </row>
    <row r="18" spans="3:19"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S18" s="3"/>
    </row>
    <row r="19" spans="3:19">
      <c r="G19" s="3"/>
    </row>
    <row r="20" spans="3:19">
      <c r="G20" s="3"/>
      <c r="I20" s="6"/>
      <c r="J20" s="6"/>
      <c r="K20" s="6"/>
      <c r="L20" s="6"/>
      <c r="M20" s="6"/>
      <c r="N20" s="6"/>
      <c r="O20" s="6"/>
      <c r="P20" s="6"/>
      <c r="Q20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0"/>
  <sheetViews>
    <sheetView rightToLeft="1" workbookViewId="0">
      <selection activeCell="C30" sqref="C30:Q31"/>
    </sheetView>
  </sheetViews>
  <sheetFormatPr defaultRowHeight="24"/>
  <cols>
    <col min="1" max="1" width="28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.75">
      <c r="A3" s="14" t="s">
        <v>76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4.75">
      <c r="A6" s="14" t="s">
        <v>3</v>
      </c>
      <c r="C6" s="15" t="s">
        <v>78</v>
      </c>
      <c r="D6" s="15" t="s">
        <v>78</v>
      </c>
      <c r="E6" s="15" t="s">
        <v>78</v>
      </c>
      <c r="F6" s="15" t="s">
        <v>78</v>
      </c>
      <c r="G6" s="15" t="s">
        <v>78</v>
      </c>
      <c r="H6" s="15" t="s">
        <v>78</v>
      </c>
      <c r="I6" s="15" t="s">
        <v>78</v>
      </c>
      <c r="J6" s="15" t="s">
        <v>78</v>
      </c>
      <c r="K6" s="15" t="s">
        <v>78</v>
      </c>
      <c r="M6" s="15" t="s">
        <v>79</v>
      </c>
      <c r="N6" s="15" t="s">
        <v>79</v>
      </c>
      <c r="O6" s="15" t="s">
        <v>79</v>
      </c>
      <c r="P6" s="15" t="s">
        <v>79</v>
      </c>
      <c r="Q6" s="15" t="s">
        <v>79</v>
      </c>
      <c r="R6" s="15" t="s">
        <v>79</v>
      </c>
      <c r="S6" s="15" t="s">
        <v>79</v>
      </c>
      <c r="T6" s="15" t="s">
        <v>79</v>
      </c>
      <c r="U6" s="15" t="s">
        <v>79</v>
      </c>
    </row>
    <row r="7" spans="1:21" ht="24.75">
      <c r="A7" s="15" t="s">
        <v>3</v>
      </c>
      <c r="C7" s="15" t="s">
        <v>100</v>
      </c>
      <c r="E7" s="15" t="s">
        <v>101</v>
      </c>
      <c r="G7" s="15" t="s">
        <v>102</v>
      </c>
      <c r="I7" s="15" t="s">
        <v>63</v>
      </c>
      <c r="K7" s="15" t="s">
        <v>103</v>
      </c>
      <c r="M7" s="15" t="s">
        <v>100</v>
      </c>
      <c r="O7" s="15" t="s">
        <v>101</v>
      </c>
      <c r="Q7" s="15" t="s">
        <v>102</v>
      </c>
      <c r="S7" s="15" t="s">
        <v>63</v>
      </c>
      <c r="U7" s="15" t="s">
        <v>103</v>
      </c>
    </row>
    <row r="8" spans="1:21">
      <c r="A8" s="1" t="s">
        <v>29</v>
      </c>
      <c r="C8" s="9">
        <v>0</v>
      </c>
      <c r="D8" s="9"/>
      <c r="E8" s="9">
        <v>0</v>
      </c>
      <c r="F8" s="9"/>
      <c r="G8" s="9">
        <v>202211977</v>
      </c>
      <c r="H8" s="9"/>
      <c r="I8" s="9">
        <f>C8+E8+G8</f>
        <v>202211977</v>
      </c>
      <c r="J8" s="9"/>
      <c r="K8" s="8">
        <f>I8/$I$29</f>
        <v>-0.1463169176649961</v>
      </c>
      <c r="L8" s="9"/>
      <c r="M8" s="9">
        <v>0</v>
      </c>
      <c r="N8" s="9"/>
      <c r="O8" s="9">
        <v>0</v>
      </c>
      <c r="P8" s="9"/>
      <c r="Q8" s="9">
        <v>202211977</v>
      </c>
      <c r="R8" s="9"/>
      <c r="S8" s="9">
        <f>M8+O8+Q8</f>
        <v>202211977</v>
      </c>
      <c r="T8" s="9"/>
      <c r="U8" s="8">
        <f>S8/$S$29</f>
        <v>5.9995575555739242E-2</v>
      </c>
    </row>
    <row r="9" spans="1:21">
      <c r="A9" s="1" t="s">
        <v>27</v>
      </c>
      <c r="C9" s="9">
        <v>0</v>
      </c>
      <c r="D9" s="9"/>
      <c r="E9" s="9">
        <v>0</v>
      </c>
      <c r="F9" s="9"/>
      <c r="G9" s="9">
        <v>114896099</v>
      </c>
      <c r="H9" s="9"/>
      <c r="I9" s="9">
        <f t="shared" ref="I9:I28" si="0">C9+E9+G9</f>
        <v>114896099</v>
      </c>
      <c r="J9" s="9"/>
      <c r="K9" s="8">
        <f t="shared" ref="K9:K28" si="1">I9/$I$29</f>
        <v>-8.3136732585391032E-2</v>
      </c>
      <c r="L9" s="9"/>
      <c r="M9" s="9">
        <v>0</v>
      </c>
      <c r="N9" s="9"/>
      <c r="O9" s="9">
        <v>0</v>
      </c>
      <c r="P9" s="9"/>
      <c r="Q9" s="9">
        <v>114896099</v>
      </c>
      <c r="R9" s="9"/>
      <c r="S9" s="9">
        <f t="shared" ref="S9:S28" si="2">M9+O9+Q9</f>
        <v>114896099</v>
      </c>
      <c r="T9" s="9"/>
      <c r="U9" s="8">
        <f t="shared" ref="U9:U28" si="3">S9/$S$29</f>
        <v>3.408926459689475E-2</v>
      </c>
    </row>
    <row r="10" spans="1:21">
      <c r="A10" s="1" t="s">
        <v>33</v>
      </c>
      <c r="C10" s="9">
        <v>0</v>
      </c>
      <c r="D10" s="9"/>
      <c r="E10" s="9">
        <v>-136571395</v>
      </c>
      <c r="F10" s="9"/>
      <c r="G10" s="9">
        <v>0</v>
      </c>
      <c r="H10" s="9"/>
      <c r="I10" s="9">
        <f t="shared" si="0"/>
        <v>-136571395</v>
      </c>
      <c r="J10" s="9"/>
      <c r="K10" s="8">
        <f t="shared" si="1"/>
        <v>9.8820583498912443E-2</v>
      </c>
      <c r="L10" s="9"/>
      <c r="M10" s="9">
        <v>0</v>
      </c>
      <c r="N10" s="9"/>
      <c r="O10" s="9">
        <v>336128706</v>
      </c>
      <c r="P10" s="9"/>
      <c r="Q10" s="9">
        <v>22433563</v>
      </c>
      <c r="R10" s="9"/>
      <c r="S10" s="9">
        <f t="shared" si="2"/>
        <v>358562269</v>
      </c>
      <c r="T10" s="9"/>
      <c r="U10" s="8">
        <f t="shared" si="3"/>
        <v>0.10638415201898153</v>
      </c>
    </row>
    <row r="11" spans="1:21">
      <c r="A11" s="1" t="s">
        <v>98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f t="shared" si="0"/>
        <v>0</v>
      </c>
      <c r="J11" s="9"/>
      <c r="K11" s="8">
        <f t="shared" si="1"/>
        <v>0</v>
      </c>
      <c r="L11" s="9"/>
      <c r="M11" s="9">
        <v>0</v>
      </c>
      <c r="N11" s="9"/>
      <c r="O11" s="9">
        <v>0</v>
      </c>
      <c r="P11" s="9"/>
      <c r="Q11" s="9">
        <v>161940863</v>
      </c>
      <c r="R11" s="9"/>
      <c r="S11" s="9">
        <f t="shared" si="2"/>
        <v>161940863</v>
      </c>
      <c r="T11" s="9"/>
      <c r="U11" s="8">
        <f t="shared" si="3"/>
        <v>4.8047279027780422E-2</v>
      </c>
    </row>
    <row r="12" spans="1:21">
      <c r="A12" s="1" t="s">
        <v>22</v>
      </c>
      <c r="C12" s="9">
        <v>151146760</v>
      </c>
      <c r="D12" s="9"/>
      <c r="E12" s="9">
        <v>-139120378</v>
      </c>
      <c r="F12" s="9"/>
      <c r="G12" s="9">
        <v>0</v>
      </c>
      <c r="H12" s="9"/>
      <c r="I12" s="9">
        <f t="shared" si="0"/>
        <v>12026382</v>
      </c>
      <c r="J12" s="9"/>
      <c r="K12" s="8">
        <f t="shared" si="1"/>
        <v>-8.7020718110173631E-3</v>
      </c>
      <c r="L12" s="9"/>
      <c r="M12" s="9">
        <v>151146760</v>
      </c>
      <c r="N12" s="9"/>
      <c r="O12" s="9">
        <v>40146166</v>
      </c>
      <c r="P12" s="9"/>
      <c r="Q12" s="9">
        <v>0</v>
      </c>
      <c r="R12" s="9"/>
      <c r="S12" s="9">
        <f t="shared" si="2"/>
        <v>191292926</v>
      </c>
      <c r="T12" s="9"/>
      <c r="U12" s="8">
        <f t="shared" si="3"/>
        <v>5.6755931895722651E-2</v>
      </c>
    </row>
    <row r="13" spans="1:21">
      <c r="A13" s="1" t="s">
        <v>18</v>
      </c>
      <c r="C13" s="9">
        <v>0</v>
      </c>
      <c r="D13" s="9"/>
      <c r="E13" s="9">
        <v>-70402596</v>
      </c>
      <c r="F13" s="9"/>
      <c r="G13" s="9">
        <v>0</v>
      </c>
      <c r="H13" s="9"/>
      <c r="I13" s="9">
        <f t="shared" si="0"/>
        <v>-70402596</v>
      </c>
      <c r="J13" s="9"/>
      <c r="K13" s="8">
        <f t="shared" si="1"/>
        <v>5.0942041095488548E-2</v>
      </c>
      <c r="L13" s="9"/>
      <c r="M13" s="9">
        <v>89004750</v>
      </c>
      <c r="N13" s="9"/>
      <c r="O13" s="9">
        <v>58082143</v>
      </c>
      <c r="P13" s="9"/>
      <c r="Q13" s="9">
        <v>0</v>
      </c>
      <c r="R13" s="9"/>
      <c r="S13" s="9">
        <f t="shared" si="2"/>
        <v>147086893</v>
      </c>
      <c r="T13" s="9"/>
      <c r="U13" s="8">
        <f t="shared" si="3"/>
        <v>4.3640158872688503E-2</v>
      </c>
    </row>
    <row r="14" spans="1:21">
      <c r="A14" s="1" t="s">
        <v>28</v>
      </c>
      <c r="C14" s="9">
        <v>0</v>
      </c>
      <c r="D14" s="9"/>
      <c r="E14" s="9">
        <v>-156117818</v>
      </c>
      <c r="F14" s="9"/>
      <c r="G14" s="9">
        <v>0</v>
      </c>
      <c r="H14" s="9"/>
      <c r="I14" s="9">
        <f t="shared" si="0"/>
        <v>-156117818</v>
      </c>
      <c r="J14" s="9"/>
      <c r="K14" s="8">
        <f t="shared" si="1"/>
        <v>0.11296402053546437</v>
      </c>
      <c r="L14" s="9"/>
      <c r="M14" s="9">
        <v>0</v>
      </c>
      <c r="N14" s="9"/>
      <c r="O14" s="9">
        <v>87182678</v>
      </c>
      <c r="P14" s="9"/>
      <c r="Q14" s="9">
        <v>0</v>
      </c>
      <c r="R14" s="9"/>
      <c r="S14" s="9">
        <f t="shared" si="2"/>
        <v>87182678</v>
      </c>
      <c r="T14" s="9"/>
      <c r="U14" s="8">
        <f t="shared" si="3"/>
        <v>2.5866790991814919E-2</v>
      </c>
    </row>
    <row r="15" spans="1:21">
      <c r="A15" s="1" t="s">
        <v>15</v>
      </c>
      <c r="C15" s="9">
        <v>0</v>
      </c>
      <c r="D15" s="9"/>
      <c r="E15" s="9">
        <v>-301981395</v>
      </c>
      <c r="F15" s="9"/>
      <c r="G15" s="9">
        <v>0</v>
      </c>
      <c r="H15" s="9"/>
      <c r="I15" s="9">
        <f t="shared" si="0"/>
        <v>-301981395</v>
      </c>
      <c r="J15" s="9"/>
      <c r="K15" s="8">
        <f t="shared" si="1"/>
        <v>0.21850825833415233</v>
      </c>
      <c r="L15" s="9"/>
      <c r="M15" s="9">
        <v>0</v>
      </c>
      <c r="N15" s="9"/>
      <c r="O15" s="9">
        <v>250545004</v>
      </c>
      <c r="P15" s="9"/>
      <c r="Q15" s="9">
        <v>0</v>
      </c>
      <c r="R15" s="9"/>
      <c r="S15" s="9">
        <f t="shared" si="2"/>
        <v>250545004</v>
      </c>
      <c r="T15" s="9"/>
      <c r="U15" s="8">
        <f t="shared" si="3"/>
        <v>7.433581304432324E-2</v>
      </c>
    </row>
    <row r="16" spans="1:21">
      <c r="A16" s="1" t="s">
        <v>26</v>
      </c>
      <c r="C16" s="9">
        <v>0</v>
      </c>
      <c r="D16" s="9"/>
      <c r="E16" s="9">
        <v>8176807</v>
      </c>
      <c r="F16" s="9"/>
      <c r="G16" s="9">
        <v>0</v>
      </c>
      <c r="H16" s="9"/>
      <c r="I16" s="9">
        <f t="shared" si="0"/>
        <v>8176807</v>
      </c>
      <c r="J16" s="9"/>
      <c r="K16" s="8">
        <f t="shared" si="1"/>
        <v>-5.9165891869083689E-3</v>
      </c>
      <c r="L16" s="9"/>
      <c r="M16" s="9">
        <v>0</v>
      </c>
      <c r="N16" s="9"/>
      <c r="O16" s="9">
        <v>279269401</v>
      </c>
      <c r="P16" s="9"/>
      <c r="Q16" s="9">
        <v>0</v>
      </c>
      <c r="R16" s="9"/>
      <c r="S16" s="9">
        <f t="shared" si="2"/>
        <v>279269401</v>
      </c>
      <c r="T16" s="9"/>
      <c r="U16" s="8">
        <f t="shared" si="3"/>
        <v>8.2858239638800124E-2</v>
      </c>
    </row>
    <row r="17" spans="1:21">
      <c r="A17" s="1" t="s">
        <v>34</v>
      </c>
      <c r="C17" s="9">
        <v>0</v>
      </c>
      <c r="D17" s="9"/>
      <c r="E17" s="9">
        <v>-19242694</v>
      </c>
      <c r="F17" s="9"/>
      <c r="G17" s="9">
        <v>0</v>
      </c>
      <c r="H17" s="9"/>
      <c r="I17" s="9">
        <f t="shared" si="0"/>
        <v>-19242694</v>
      </c>
      <c r="J17" s="9"/>
      <c r="K17" s="8">
        <f t="shared" si="1"/>
        <v>1.3923664242947957E-2</v>
      </c>
      <c r="L17" s="9"/>
      <c r="M17" s="9">
        <v>0</v>
      </c>
      <c r="N17" s="9"/>
      <c r="O17" s="9">
        <v>-19242694</v>
      </c>
      <c r="P17" s="9"/>
      <c r="Q17" s="9">
        <v>0</v>
      </c>
      <c r="R17" s="9"/>
      <c r="S17" s="9">
        <f t="shared" si="2"/>
        <v>-19242694</v>
      </c>
      <c r="T17" s="9"/>
      <c r="U17" s="8">
        <f t="shared" si="3"/>
        <v>-5.7092389822832809E-3</v>
      </c>
    </row>
    <row r="18" spans="1:21">
      <c r="A18" s="1" t="s">
        <v>19</v>
      </c>
      <c r="C18" s="9">
        <v>0</v>
      </c>
      <c r="D18" s="9"/>
      <c r="E18" s="9">
        <v>235792609</v>
      </c>
      <c r="F18" s="9"/>
      <c r="G18" s="9">
        <v>0</v>
      </c>
      <c r="H18" s="9"/>
      <c r="I18" s="9">
        <f t="shared" si="0"/>
        <v>235792609</v>
      </c>
      <c r="J18" s="9"/>
      <c r="K18" s="8">
        <f t="shared" si="1"/>
        <v>-0.17061525370016842</v>
      </c>
      <c r="L18" s="9"/>
      <c r="M18" s="9">
        <v>0</v>
      </c>
      <c r="N18" s="9"/>
      <c r="O18" s="9">
        <v>238826733</v>
      </c>
      <c r="P18" s="9"/>
      <c r="Q18" s="9">
        <v>0</v>
      </c>
      <c r="R18" s="9"/>
      <c r="S18" s="9">
        <f t="shared" si="2"/>
        <v>238826733</v>
      </c>
      <c r="T18" s="9"/>
      <c r="U18" s="8">
        <f t="shared" si="3"/>
        <v>7.085904364820024E-2</v>
      </c>
    </row>
    <row r="19" spans="1:21">
      <c r="A19" s="1" t="s">
        <v>31</v>
      </c>
      <c r="C19" s="9">
        <v>0</v>
      </c>
      <c r="D19" s="9"/>
      <c r="E19" s="9">
        <v>-335975280</v>
      </c>
      <c r="F19" s="9"/>
      <c r="G19" s="9">
        <v>0</v>
      </c>
      <c r="H19" s="9"/>
      <c r="I19" s="9">
        <f t="shared" si="0"/>
        <v>-335975280</v>
      </c>
      <c r="J19" s="9"/>
      <c r="K19" s="8">
        <f t="shared" si="1"/>
        <v>0.24310561674214784</v>
      </c>
      <c r="L19" s="9"/>
      <c r="M19" s="9">
        <v>0</v>
      </c>
      <c r="N19" s="9"/>
      <c r="O19" s="9">
        <v>80325125</v>
      </c>
      <c r="P19" s="9"/>
      <c r="Q19" s="9">
        <v>0</v>
      </c>
      <c r="R19" s="9"/>
      <c r="S19" s="9">
        <f t="shared" si="2"/>
        <v>80325125</v>
      </c>
      <c r="T19" s="9"/>
      <c r="U19" s="8">
        <f t="shared" si="3"/>
        <v>2.3832179366713273E-2</v>
      </c>
    </row>
    <row r="20" spans="1:21">
      <c r="A20" s="1" t="s">
        <v>20</v>
      </c>
      <c r="C20" s="9">
        <v>0</v>
      </c>
      <c r="D20" s="9"/>
      <c r="E20" s="9">
        <v>6094720</v>
      </c>
      <c r="F20" s="9"/>
      <c r="G20" s="9">
        <v>0</v>
      </c>
      <c r="H20" s="9"/>
      <c r="I20" s="9">
        <f t="shared" si="0"/>
        <v>6094720</v>
      </c>
      <c r="J20" s="9"/>
      <c r="K20" s="8">
        <f t="shared" si="1"/>
        <v>-4.4100288106634017E-3</v>
      </c>
      <c r="L20" s="9"/>
      <c r="M20" s="9">
        <v>0</v>
      </c>
      <c r="N20" s="9"/>
      <c r="O20" s="9">
        <v>269996068</v>
      </c>
      <c r="P20" s="9"/>
      <c r="Q20" s="9">
        <v>0</v>
      </c>
      <c r="R20" s="9"/>
      <c r="S20" s="9">
        <f t="shared" si="2"/>
        <v>269996068</v>
      </c>
      <c r="T20" s="9"/>
      <c r="U20" s="8">
        <f t="shared" si="3"/>
        <v>8.0106874665720265E-2</v>
      </c>
    </row>
    <row r="21" spans="1:21">
      <c r="A21" s="1" t="s">
        <v>16</v>
      </c>
      <c r="C21" s="9">
        <v>0</v>
      </c>
      <c r="D21" s="9"/>
      <c r="E21" s="9">
        <v>-351003527</v>
      </c>
      <c r="F21" s="9"/>
      <c r="G21" s="9">
        <v>0</v>
      </c>
      <c r="H21" s="9"/>
      <c r="I21" s="9">
        <f t="shared" si="0"/>
        <v>-351003527</v>
      </c>
      <c r="J21" s="9"/>
      <c r="K21" s="8">
        <f t="shared" si="1"/>
        <v>0.25397978360194878</v>
      </c>
      <c r="L21" s="9"/>
      <c r="M21" s="9">
        <v>0</v>
      </c>
      <c r="N21" s="9"/>
      <c r="O21" s="9">
        <v>167144537</v>
      </c>
      <c r="P21" s="9"/>
      <c r="Q21" s="9">
        <v>0</v>
      </c>
      <c r="R21" s="9"/>
      <c r="S21" s="9">
        <f t="shared" si="2"/>
        <v>167144537</v>
      </c>
      <c r="T21" s="9"/>
      <c r="U21" s="8">
        <f t="shared" si="3"/>
        <v>4.9591190626223657E-2</v>
      </c>
    </row>
    <row r="22" spans="1:21">
      <c r="A22" s="1" t="s">
        <v>32</v>
      </c>
      <c r="C22" s="9">
        <v>0</v>
      </c>
      <c r="D22" s="9"/>
      <c r="E22" s="9">
        <v>-81105141</v>
      </c>
      <c r="F22" s="9"/>
      <c r="G22" s="9">
        <v>0</v>
      </c>
      <c r="H22" s="9"/>
      <c r="I22" s="9">
        <f t="shared" si="0"/>
        <v>-81105141</v>
      </c>
      <c r="J22" s="9"/>
      <c r="K22" s="8">
        <f t="shared" si="1"/>
        <v>5.8686208472730081E-2</v>
      </c>
      <c r="L22" s="9"/>
      <c r="M22" s="9">
        <v>0</v>
      </c>
      <c r="N22" s="9"/>
      <c r="O22" s="9">
        <v>89778235</v>
      </c>
      <c r="P22" s="9"/>
      <c r="Q22" s="9">
        <v>0</v>
      </c>
      <c r="R22" s="9"/>
      <c r="S22" s="9">
        <f t="shared" si="2"/>
        <v>89778235</v>
      </c>
      <c r="T22" s="9"/>
      <c r="U22" s="8">
        <f t="shared" si="3"/>
        <v>2.6636883537335738E-2</v>
      </c>
    </row>
    <row r="23" spans="1:21">
      <c r="A23" s="1" t="s">
        <v>23</v>
      </c>
      <c r="C23" s="9">
        <v>0</v>
      </c>
      <c r="D23" s="9"/>
      <c r="E23" s="9">
        <v>-307392568</v>
      </c>
      <c r="F23" s="9"/>
      <c r="G23" s="9">
        <v>0</v>
      </c>
      <c r="H23" s="9"/>
      <c r="I23" s="9">
        <f t="shared" si="0"/>
        <v>-307392568</v>
      </c>
      <c r="J23" s="9"/>
      <c r="K23" s="8">
        <f t="shared" si="1"/>
        <v>0.22242368493775083</v>
      </c>
      <c r="L23" s="9"/>
      <c r="M23" s="9">
        <v>0</v>
      </c>
      <c r="N23" s="9"/>
      <c r="O23" s="9">
        <v>70690694</v>
      </c>
      <c r="P23" s="9"/>
      <c r="Q23" s="9">
        <v>0</v>
      </c>
      <c r="R23" s="9"/>
      <c r="S23" s="9">
        <f t="shared" si="2"/>
        <v>70690694</v>
      </c>
      <c r="T23" s="9"/>
      <c r="U23" s="8">
        <f t="shared" si="3"/>
        <v>2.0973677899230679E-2</v>
      </c>
    </row>
    <row r="24" spans="1:21">
      <c r="A24" s="1" t="s">
        <v>21</v>
      </c>
      <c r="C24" s="9">
        <v>0</v>
      </c>
      <c r="D24" s="9"/>
      <c r="E24" s="9">
        <v>-101589526</v>
      </c>
      <c r="F24" s="9"/>
      <c r="G24" s="9">
        <v>0</v>
      </c>
      <c r="H24" s="9"/>
      <c r="I24" s="9">
        <f t="shared" si="0"/>
        <v>-101589526</v>
      </c>
      <c r="J24" s="9"/>
      <c r="K24" s="8">
        <f t="shared" si="1"/>
        <v>7.350833779429386E-2</v>
      </c>
      <c r="L24" s="9"/>
      <c r="M24" s="9">
        <v>0</v>
      </c>
      <c r="N24" s="9"/>
      <c r="O24" s="9">
        <v>156193893</v>
      </c>
      <c r="P24" s="9"/>
      <c r="Q24" s="9">
        <v>0</v>
      </c>
      <c r="R24" s="9"/>
      <c r="S24" s="9">
        <f t="shared" si="2"/>
        <v>156193893</v>
      </c>
      <c r="T24" s="9"/>
      <c r="U24" s="8">
        <f t="shared" si="3"/>
        <v>4.634217343528841E-2</v>
      </c>
    </row>
    <row r="25" spans="1:21">
      <c r="A25" s="1" t="s">
        <v>30</v>
      </c>
      <c r="C25" s="9">
        <v>0</v>
      </c>
      <c r="D25" s="9"/>
      <c r="E25" s="9">
        <v>130720130</v>
      </c>
      <c r="F25" s="9"/>
      <c r="G25" s="9">
        <v>0</v>
      </c>
      <c r="H25" s="9"/>
      <c r="I25" s="9">
        <f t="shared" si="0"/>
        <v>130720130</v>
      </c>
      <c r="J25" s="9"/>
      <c r="K25" s="8">
        <f t="shared" si="1"/>
        <v>-9.4586714309051967E-2</v>
      </c>
      <c r="L25" s="9"/>
      <c r="M25" s="9">
        <v>0</v>
      </c>
      <c r="N25" s="9"/>
      <c r="O25" s="9">
        <v>382089295</v>
      </c>
      <c r="P25" s="9"/>
      <c r="Q25" s="9">
        <v>0</v>
      </c>
      <c r="R25" s="9"/>
      <c r="S25" s="9">
        <f t="shared" si="2"/>
        <v>382089295</v>
      </c>
      <c r="T25" s="9"/>
      <c r="U25" s="8">
        <f t="shared" si="3"/>
        <v>0.11336453709273432</v>
      </c>
    </row>
    <row r="26" spans="1:21">
      <c r="A26" s="1" t="s">
        <v>17</v>
      </c>
      <c r="C26" s="9">
        <v>0</v>
      </c>
      <c r="D26" s="9"/>
      <c r="E26" s="9">
        <v>36361554</v>
      </c>
      <c r="F26" s="9"/>
      <c r="G26" s="9">
        <v>0</v>
      </c>
      <c r="H26" s="9"/>
      <c r="I26" s="9">
        <f t="shared" si="0"/>
        <v>36361554</v>
      </c>
      <c r="J26" s="9"/>
      <c r="K26" s="8">
        <f t="shared" si="1"/>
        <v>-2.6310560737899863E-2</v>
      </c>
      <c r="L26" s="9"/>
      <c r="M26" s="9">
        <v>0</v>
      </c>
      <c r="N26" s="9"/>
      <c r="O26" s="9">
        <v>120447647</v>
      </c>
      <c r="P26" s="9"/>
      <c r="Q26" s="9">
        <v>0</v>
      </c>
      <c r="R26" s="9"/>
      <c r="S26" s="9">
        <f t="shared" si="2"/>
        <v>120447647</v>
      </c>
      <c r="T26" s="9"/>
      <c r="U26" s="8">
        <f t="shared" si="3"/>
        <v>3.5736389175896881E-2</v>
      </c>
    </row>
    <row r="27" spans="1:21">
      <c r="A27" s="1" t="s">
        <v>25</v>
      </c>
      <c r="C27" s="9">
        <v>0</v>
      </c>
      <c r="D27" s="9"/>
      <c r="E27" s="9">
        <v>-192784425</v>
      </c>
      <c r="F27" s="9"/>
      <c r="G27" s="9">
        <v>0</v>
      </c>
      <c r="H27" s="9"/>
      <c r="I27" s="9">
        <f t="shared" si="0"/>
        <v>-192784425</v>
      </c>
      <c r="J27" s="9"/>
      <c r="K27" s="8">
        <f t="shared" si="1"/>
        <v>0.13949531208934582</v>
      </c>
      <c r="L27" s="9"/>
      <c r="M27" s="9">
        <v>0</v>
      </c>
      <c r="N27" s="9"/>
      <c r="O27" s="9">
        <v>-94899062</v>
      </c>
      <c r="P27" s="9"/>
      <c r="Q27" s="9">
        <v>0</v>
      </c>
      <c r="R27" s="9"/>
      <c r="S27" s="9">
        <f t="shared" si="2"/>
        <v>-94899062</v>
      </c>
      <c r="T27" s="9"/>
      <c r="U27" s="8">
        <f t="shared" si="3"/>
        <v>-2.8156214725054505E-2</v>
      </c>
    </row>
    <row r="28" spans="1:21">
      <c r="A28" s="1" t="s">
        <v>24</v>
      </c>
      <c r="C28" s="9">
        <v>0</v>
      </c>
      <c r="D28" s="9"/>
      <c r="E28" s="9">
        <v>-74127560</v>
      </c>
      <c r="F28" s="9"/>
      <c r="G28" s="9">
        <v>0</v>
      </c>
      <c r="H28" s="9"/>
      <c r="I28" s="9">
        <f t="shared" si="0"/>
        <v>-74127560</v>
      </c>
      <c r="J28" s="9"/>
      <c r="K28" s="8">
        <f t="shared" si="1"/>
        <v>5.36373574609137E-2</v>
      </c>
      <c r="L28" s="9"/>
      <c r="M28" s="9">
        <v>0</v>
      </c>
      <c r="N28" s="9"/>
      <c r="O28" s="9">
        <v>116109575</v>
      </c>
      <c r="P28" s="9"/>
      <c r="Q28" s="9">
        <v>0</v>
      </c>
      <c r="R28" s="9"/>
      <c r="S28" s="9">
        <f t="shared" si="2"/>
        <v>116109575</v>
      </c>
      <c r="T28" s="9"/>
      <c r="U28" s="8">
        <f t="shared" si="3"/>
        <v>3.4449298617248929E-2</v>
      </c>
    </row>
    <row r="29" spans="1:21" ht="24.75" thickBot="1">
      <c r="C29" s="12">
        <f>SUM(C8:C28)</f>
        <v>151146760</v>
      </c>
      <c r="D29" s="9"/>
      <c r="E29" s="12">
        <f>SUM(E8:E28)</f>
        <v>-1850268483</v>
      </c>
      <c r="F29" s="9"/>
      <c r="G29" s="12">
        <f>SUM(G8:G28)</f>
        <v>317108076</v>
      </c>
      <c r="H29" s="9"/>
      <c r="I29" s="12">
        <f>SUM(I8:I28)</f>
        <v>-1382013647</v>
      </c>
      <c r="J29" s="9"/>
      <c r="K29" s="13">
        <f>SUM(K8:K28)</f>
        <v>1.0000000000000002</v>
      </c>
      <c r="L29" s="9"/>
      <c r="M29" s="12">
        <f>SUM(M8:M28)</f>
        <v>240151510</v>
      </c>
      <c r="N29" s="9"/>
      <c r="O29" s="12">
        <f>SUM(O8:O28)</f>
        <v>2628814144</v>
      </c>
      <c r="P29" s="9"/>
      <c r="Q29" s="12">
        <f>SUM(Q8:Q28)</f>
        <v>501482502</v>
      </c>
      <c r="R29" s="9"/>
      <c r="S29" s="12">
        <f>SUM(S8:S28)</f>
        <v>3370448156</v>
      </c>
      <c r="T29" s="9"/>
      <c r="U29" s="13">
        <f>SUM(U8:U28)</f>
        <v>1</v>
      </c>
    </row>
    <row r="30" spans="1:21" ht="24.75" thickTop="1">
      <c r="C30" s="11"/>
      <c r="E30" s="11"/>
      <c r="G30" s="11"/>
      <c r="M30" s="11"/>
      <c r="O30" s="11"/>
      <c r="Q30" s="11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2023-02-26T09:31:20Z</dcterms:created>
  <dcterms:modified xsi:type="dcterms:W3CDTF">2023-02-27T14:35:55Z</dcterms:modified>
</cp:coreProperties>
</file>