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دی 1401\"/>
    </mc:Choice>
  </mc:AlternateContent>
  <xr:revisionPtr revIDLastSave="0" documentId="13_ncr:1_{4D4EC422-D144-4B0B-BAC2-D33836D3777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Y29" i="1"/>
  <c r="E11" i="15"/>
  <c r="E8" i="15"/>
  <c r="E9" i="15"/>
  <c r="E10" i="15"/>
  <c r="E7" i="15"/>
  <c r="C11" i="15"/>
  <c r="C10" i="15"/>
  <c r="C9" i="15"/>
  <c r="C8" i="15"/>
  <c r="C7" i="15"/>
  <c r="E9" i="14"/>
  <c r="C9" i="14"/>
  <c r="G11" i="13"/>
  <c r="K11" i="13"/>
  <c r="K9" i="13"/>
  <c r="K10" i="13"/>
  <c r="K8" i="13"/>
  <c r="G9" i="13"/>
  <c r="G10" i="13"/>
  <c r="G8" i="13"/>
  <c r="I11" i="13"/>
  <c r="E11" i="13"/>
  <c r="Q9" i="12"/>
  <c r="Q8" i="12"/>
  <c r="Q11" i="12"/>
  <c r="Q10" i="12"/>
  <c r="I8" i="12"/>
  <c r="G12" i="12"/>
  <c r="I12" i="12"/>
  <c r="K12" i="12"/>
  <c r="Q12" i="12"/>
  <c r="O12" i="12"/>
  <c r="M12" i="12"/>
  <c r="I9" i="12"/>
  <c r="I10" i="12"/>
  <c r="I11" i="12"/>
  <c r="C12" i="12"/>
  <c r="E12" i="12"/>
  <c r="U2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8" i="11"/>
  <c r="K2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8" i="11"/>
  <c r="C28" i="11"/>
  <c r="E28" i="11"/>
  <c r="G28" i="11"/>
  <c r="I28" i="11"/>
  <c r="M28" i="11"/>
  <c r="O28" i="11"/>
  <c r="Q28" i="11"/>
  <c r="S28" i="11"/>
  <c r="Q10" i="10"/>
  <c r="E12" i="10"/>
  <c r="G12" i="10"/>
  <c r="I12" i="10"/>
  <c r="M12" i="10"/>
  <c r="O12" i="10"/>
  <c r="Q12" i="10"/>
  <c r="Q9" i="10"/>
  <c r="Q11" i="10"/>
  <c r="Q8" i="10"/>
  <c r="I9" i="10"/>
  <c r="I10" i="10"/>
  <c r="I11" i="10"/>
  <c r="I8" i="10"/>
  <c r="Q28" i="9"/>
  <c r="Q30" i="9"/>
  <c r="O30" i="9"/>
  <c r="M30" i="9"/>
  <c r="I30" i="9"/>
  <c r="G30" i="9"/>
  <c r="E30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9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8" i="9"/>
  <c r="I9" i="8"/>
  <c r="K9" i="8"/>
  <c r="M9" i="8"/>
  <c r="O9" i="8"/>
  <c r="Q9" i="8"/>
  <c r="S9" i="8"/>
  <c r="I11" i="7"/>
  <c r="K11" i="7"/>
  <c r="M11" i="7"/>
  <c r="Q11" i="7"/>
  <c r="O11" i="7"/>
  <c r="S11" i="7"/>
  <c r="S11" i="6"/>
  <c r="Q11" i="6"/>
  <c r="O11" i="6"/>
  <c r="M11" i="6"/>
  <c r="K11" i="6"/>
  <c r="AK13" i="3"/>
  <c r="AI13" i="3"/>
  <c r="AG13" i="3"/>
  <c r="AA13" i="3"/>
  <c r="W13" i="3"/>
  <c r="S13" i="3"/>
  <c r="Q13" i="3"/>
  <c r="O29" i="1"/>
  <c r="E29" i="1"/>
  <c r="G29" i="1"/>
  <c r="K29" i="1"/>
  <c r="U29" i="1"/>
  <c r="W29" i="1"/>
</calcChain>
</file>

<file path=xl/sharedStrings.xml><?xml version="1.0" encoding="utf-8"?>
<sst xmlns="http://schemas.openxmlformats.org/spreadsheetml/2006/main" count="487" uniqueCount="115">
  <si>
    <t>صندوق سرمایه‌گذاری مشترک مدرسه کسب و کار صوفی رازی</t>
  </si>
  <si>
    <t>صورت وضعیت پورتفوی</t>
  </si>
  <si>
    <t>برای ماه منتهی به 1401/10/30</t>
  </si>
  <si>
    <t>نام شرکت</t>
  </si>
  <si>
    <t>1401/09/30</t>
  </si>
  <si>
    <t>تغییرات طی دوره</t>
  </si>
  <si>
    <t>1401/10/30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</si>
  <si>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</si>
  <si>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</si>
  <si>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</si>
  <si>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</si>
  <si>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</si>
  <si>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</si>
  <si>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</si>
  <si>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</si>
  <si>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</si>
  <si>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پتروشیمی تندگویان</t>
  </si>
  <si>
    <t>پتروشیمی زاگرس</t>
  </si>
  <si>
    <t>توسعه حمل و نقل ریلی پارسیان</t>
  </si>
  <si>
    <t>زغال سنگ پروده طبس</t>
  </si>
  <si>
    <t>سرمایه گذاری سیمان تامین</t>
  </si>
  <si>
    <t>سرمایه‌گذاری‌ سپه‌</t>
  </si>
  <si>
    <t>سرمایه‌گذاری‌ صنعت‌ نفت‌</t>
  </si>
  <si>
    <t>سیمان‌ کرمان‌</t>
  </si>
  <si>
    <t>شرکت آهن و فولاد ارفع</t>
  </si>
  <si>
    <t>شیشه‌ قزوین‌</t>
  </si>
  <si>
    <t>صنایع شیمیایی کیمیاگران امروز</t>
  </si>
  <si>
    <t>فروسیلیس‌ ایران‌</t>
  </si>
  <si>
    <t>فولاد امیرکبیرکاشان</t>
  </si>
  <si>
    <t>فولاد کاوه جنوب کیش</t>
  </si>
  <si>
    <t>مبین انرژی خلیج فارس</t>
  </si>
  <si>
    <t>نفت سپاهان</t>
  </si>
  <si>
    <t>کارخانجات‌ قند قزوین‌</t>
  </si>
  <si>
    <t>زعفران0210نگین سحرخیز(پ)</t>
  </si>
  <si>
    <t>سیمان‌مازندران‌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</si>
  <si>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</si>
  <si>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</si>
  <si>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</si>
  <si>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</si>
  <si>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</si>
  <si>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</si>
  <si>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</si>
  <si>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</si>
  <si>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</si>
  <si>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اسنادخزانه-م14بودجه99-021025</t>
  </si>
  <si>
    <t>بله</t>
  </si>
  <si>
    <t>1400/01/08</t>
  </si>
  <si>
    <t>1402/10/25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</si>
  <si>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</si>
  <si>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</si>
  <si>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</si>
  <si>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</si>
  <si>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</si>
  <si>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</si>
  <si>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اسنادخزانه-م5بودجه99-020218</t>
  </si>
  <si>
    <t>1399/09/05</t>
  </si>
  <si>
    <t>1402/02/18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</si>
  <si>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</si>
  <si>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</si>
  <si>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</si>
  <si>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</si>
  <si>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</si>
  <si>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</si>
  <si>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</si>
  <si>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</si>
  <si>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</si>
  <si>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مستقل مرکزی</t>
  </si>
  <si>
    <t>8874399573</t>
  </si>
  <si>
    <t>سپرده کوتاه مدت</t>
  </si>
  <si>
    <t>1398/12/04</t>
  </si>
  <si>
    <t>بانک پاسارگاد هفت تیر</t>
  </si>
  <si>
    <t>207-8100-15444444-1</t>
  </si>
  <si>
    <t>1399/06/24</t>
  </si>
  <si>
    <t>بانک خاورمیانه آفریقا</t>
  </si>
  <si>
    <t>100910810707074884</t>
  </si>
  <si>
    <t>1401/08/14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</si>
  <si>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</si>
  <si>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</si>
  <si>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</si>
  <si>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</si>
  <si>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</si>
  <si>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</si>
  <si>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</si>
  <si>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</si>
  <si>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</si>
  <si>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</si>
  <si>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</si>
  <si>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</si>
  <si>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</si>
  <si>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</si>
  <si>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</si>
  <si>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1401/09/28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</si>
  <si>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</si>
  <si>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</si>
  <si>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</si>
  <si>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</si>
  <si>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</si>
  <si>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</si>
  <si>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</si>
  <si>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</si>
  <si>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</si>
  <si>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</si>
  <si>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</si>
  <si>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</si>
  <si>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</si>
  <si>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</si>
  <si>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</si>
  <si>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</si>
  <si>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</si>
  <si>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</si>
  <si>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</si>
  <si>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1401/10/01</t>
  </si>
  <si>
    <t>-</t>
  </si>
  <si>
    <t xml:space="preserve">از ابتدای سال مالی 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</si>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</sst>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0" fontId="2" fillId="0" borderId="1" xfId="0" applyFont="1" applyBorder="1"/>
    <xf numFmtId="10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34</xdr:row>
          <xdr:rowOff>76200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3E56A22E-AC58-F081-625A-4D3BB1E65A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DB54F-5C00-4AAD-B2A8-827EC732AC81}">
  <dimension ref="A1"/>
  <sheetViews>
    <sheetView rightToLeft="1" tabSelected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3073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34</xdr:row>
                <xdr:rowOff>76200</xdr:rowOff>
              </to>
            </anchor>
          </objectPr>
        </oleObject>
      </mc:Choice>
      <mc:Fallback>
        <oleObject progId="Document" shapeId="307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workbookViewId="0">
      <selection activeCell="O21" sqref="O21"/>
    </sheetView>
  </sheetViews>
  <sheetFormatPr defaultRowHeight="24"/>
  <cols>
    <col min="1" max="1" width="30.140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4.140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.75">
      <c r="A3" s="13" t="s">
        <v>76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.75">
      <c r="A6" s="13" t="s">
        <v>80</v>
      </c>
      <c r="C6" s="14" t="s">
        <v>78</v>
      </c>
      <c r="D6" s="14" t="s">
        <v>78</v>
      </c>
      <c r="E6" s="14" t="s">
        <v>78</v>
      </c>
      <c r="F6" s="14" t="s">
        <v>78</v>
      </c>
      <c r="G6" s="14" t="s">
        <v>78</v>
      </c>
      <c r="H6" s="14" t="s">
        <v>78</v>
      </c>
      <c r="I6" s="14" t="s">
        <v>78</v>
      </c>
      <c r="K6" s="14" t="s">
        <v>79</v>
      </c>
      <c r="L6" s="14" t="s">
        <v>79</v>
      </c>
      <c r="M6" s="14" t="s">
        <v>79</v>
      </c>
      <c r="N6" s="14" t="s">
        <v>79</v>
      </c>
      <c r="O6" s="14" t="s">
        <v>79</v>
      </c>
      <c r="P6" s="14" t="s">
        <v>79</v>
      </c>
      <c r="Q6" s="14" t="s">
        <v>79</v>
      </c>
    </row>
    <row r="7" spans="1:17" ht="24.75">
      <c r="A7" s="14" t="s">
        <v>80</v>
      </c>
      <c r="C7" s="14" t="s">
        <v>100</v>
      </c>
      <c r="E7" s="14" t="s">
        <v>97</v>
      </c>
      <c r="G7" s="14" t="s">
        <v>98</v>
      </c>
      <c r="I7" s="14" t="s">
        <v>101</v>
      </c>
      <c r="K7" s="14" t="s">
        <v>100</v>
      </c>
      <c r="M7" s="14" t="s">
        <v>97</v>
      </c>
      <c r="O7" s="14" t="s">
        <v>98</v>
      </c>
      <c r="Q7" s="14" t="s">
        <v>101</v>
      </c>
    </row>
    <row r="8" spans="1:17">
      <c r="A8" s="1" t="s">
        <v>48</v>
      </c>
      <c r="C8" s="6">
        <v>0</v>
      </c>
      <c r="D8" s="4"/>
      <c r="E8" s="6">
        <v>0</v>
      </c>
      <c r="F8" s="4"/>
      <c r="G8" s="6">
        <v>25267177</v>
      </c>
      <c r="H8" s="4"/>
      <c r="I8" s="6">
        <f>C8+E8+G8</f>
        <v>25267177</v>
      </c>
      <c r="J8" s="4"/>
      <c r="K8" s="6">
        <v>0</v>
      </c>
      <c r="L8" s="4"/>
      <c r="M8" s="6">
        <v>0</v>
      </c>
      <c r="N8" s="4"/>
      <c r="O8" s="6">
        <v>65710851</v>
      </c>
      <c r="P8" s="4"/>
      <c r="Q8" s="6">
        <f>K8+M8+O8</f>
        <v>65710851</v>
      </c>
    </row>
    <row r="9" spans="1:17">
      <c r="A9" s="1" t="s">
        <v>54</v>
      </c>
      <c r="C9" s="6">
        <v>0</v>
      </c>
      <c r="D9" s="4"/>
      <c r="E9" s="6">
        <v>41549968</v>
      </c>
      <c r="F9" s="4"/>
      <c r="G9" s="6">
        <v>0</v>
      </c>
      <c r="H9" s="4"/>
      <c r="I9" s="6">
        <f t="shared" ref="I9:I11" si="0">C9+E9+G9</f>
        <v>41549968</v>
      </c>
      <c r="J9" s="4"/>
      <c r="K9" s="6">
        <v>0</v>
      </c>
      <c r="L9" s="4"/>
      <c r="M9" s="6">
        <v>64630784</v>
      </c>
      <c r="N9" s="4"/>
      <c r="O9" s="6">
        <v>877843</v>
      </c>
      <c r="P9" s="4"/>
      <c r="Q9" s="6">
        <f>K9+M9+O9</f>
        <v>65508627</v>
      </c>
    </row>
    <row r="10" spans="1:17">
      <c r="A10" s="1" t="s">
        <v>51</v>
      </c>
      <c r="C10" s="6">
        <v>0</v>
      </c>
      <c r="D10" s="4"/>
      <c r="E10" s="6">
        <v>56851294</v>
      </c>
      <c r="F10" s="4"/>
      <c r="G10" s="6">
        <v>0</v>
      </c>
      <c r="H10" s="4"/>
      <c r="I10" s="6">
        <f t="shared" si="0"/>
        <v>56851294</v>
      </c>
      <c r="J10" s="4"/>
      <c r="K10" s="6">
        <v>0</v>
      </c>
      <c r="L10" s="4"/>
      <c r="M10" s="6">
        <v>98964459</v>
      </c>
      <c r="N10" s="4"/>
      <c r="O10" s="6">
        <v>0</v>
      </c>
      <c r="P10" s="4"/>
      <c r="Q10" s="6">
        <f>K10+M10+O10</f>
        <v>98964459</v>
      </c>
    </row>
    <row r="11" spans="1:17">
      <c r="A11" s="1" t="s">
        <v>44</v>
      </c>
      <c r="C11" s="6">
        <v>0</v>
      </c>
      <c r="D11" s="4"/>
      <c r="E11" s="6">
        <v>281799</v>
      </c>
      <c r="F11" s="4"/>
      <c r="G11" s="6">
        <v>0</v>
      </c>
      <c r="H11" s="4"/>
      <c r="I11" s="6">
        <f t="shared" si="0"/>
        <v>281799</v>
      </c>
      <c r="J11" s="4"/>
      <c r="K11" s="6">
        <v>0</v>
      </c>
      <c r="L11" s="4"/>
      <c r="M11" s="6">
        <v>258553</v>
      </c>
      <c r="N11" s="4"/>
      <c r="O11" s="6">
        <v>0</v>
      </c>
      <c r="P11" s="4"/>
      <c r="Q11" s="6">
        <f>K11+M11+O11</f>
        <v>258553</v>
      </c>
    </row>
    <row r="12" spans="1:17" ht="24.75" thickBot="1">
      <c r="C12" s="7">
        <f>SUM(C8:C11)</f>
        <v>0</v>
      </c>
      <c r="D12" s="4"/>
      <c r="E12" s="7">
        <f>SUM(E8:E11)</f>
        <v>98683061</v>
      </c>
      <c r="F12" s="4"/>
      <c r="G12" s="7">
        <f>SUM(G8:G11)</f>
        <v>25267177</v>
      </c>
      <c r="H12" s="4"/>
      <c r="I12" s="7">
        <f>SUM(I8:I11)</f>
        <v>123950238</v>
      </c>
      <c r="J12" s="4"/>
      <c r="K12" s="7">
        <f>SUM(K8:K11)</f>
        <v>0</v>
      </c>
      <c r="L12" s="4"/>
      <c r="M12" s="7">
        <f>SUM(M8:M11)</f>
        <v>163853796</v>
      </c>
      <c r="N12" s="4"/>
      <c r="O12" s="7">
        <f>SUM(O8:O11)</f>
        <v>66588694</v>
      </c>
      <c r="P12" s="4"/>
      <c r="Q12" s="7">
        <f>SUM(Q8:Q11)</f>
        <v>230442490</v>
      </c>
    </row>
    <row r="13" spans="1:17" ht="24.75" thickTop="1">
      <c r="C13" s="6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I6" sqref="I6:K6"/>
    </sheetView>
  </sheetViews>
  <sheetFormatPr defaultRowHeight="24"/>
  <cols>
    <col min="1" max="1" width="22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4.75">
      <c r="A3" s="13" t="s">
        <v>76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24.75">
      <c r="A6" s="14" t="s">
        <v>102</v>
      </c>
      <c r="B6" s="14" t="s">
        <v>102</v>
      </c>
      <c r="C6" s="14" t="s">
        <v>102</v>
      </c>
      <c r="E6" s="14" t="s">
        <v>78</v>
      </c>
      <c r="F6" s="14" t="s">
        <v>78</v>
      </c>
      <c r="G6" s="14" t="s">
        <v>78</v>
      </c>
      <c r="I6" s="14" t="s">
        <v>79</v>
      </c>
      <c r="J6" s="14" t="s">
        <v>79</v>
      </c>
      <c r="K6" s="14" t="s">
        <v>79</v>
      </c>
    </row>
    <row r="7" spans="1:11" ht="24.75">
      <c r="A7" s="16" t="s">
        <v>103</v>
      </c>
      <c r="C7" s="15" t="s">
        <v>60</v>
      </c>
      <c r="D7" s="4"/>
      <c r="E7" s="15" t="s">
        <v>104</v>
      </c>
      <c r="F7" s="4"/>
      <c r="G7" s="15" t="s">
        <v>105</v>
      </c>
      <c r="H7" s="4"/>
      <c r="I7" s="15" t="s">
        <v>104</v>
      </c>
      <c r="J7" s="4"/>
      <c r="K7" s="15" t="s">
        <v>105</v>
      </c>
    </row>
    <row r="8" spans="1:11">
      <c r="A8" s="1" t="s">
        <v>66</v>
      </c>
      <c r="C8" s="4" t="s">
        <v>67</v>
      </c>
      <c r="D8" s="4"/>
      <c r="E8" s="6">
        <v>47866</v>
      </c>
      <c r="F8" s="4"/>
      <c r="G8" s="8">
        <f>E8/$E$11</f>
        <v>1.5708335466458737E-2</v>
      </c>
      <c r="H8" s="4"/>
      <c r="I8" s="6">
        <v>102693</v>
      </c>
      <c r="J8" s="4"/>
      <c r="K8" s="8">
        <f>I8/$I$11</f>
        <v>8.2861433410086911E-3</v>
      </c>
    </row>
    <row r="9" spans="1:11">
      <c r="A9" s="1" t="s">
        <v>70</v>
      </c>
      <c r="C9" s="4" t="s">
        <v>71</v>
      </c>
      <c r="D9" s="4"/>
      <c r="E9" s="6">
        <v>0</v>
      </c>
      <c r="F9" s="4"/>
      <c r="G9" s="8">
        <f t="shared" ref="G9:G10" si="0">E9/$E$11</f>
        <v>0</v>
      </c>
      <c r="H9" s="4"/>
      <c r="I9" s="6">
        <v>3361</v>
      </c>
      <c r="J9" s="4"/>
      <c r="K9" s="8">
        <f t="shared" ref="K9:K10" si="1">I9/$I$11</f>
        <v>2.711940226610403E-4</v>
      </c>
    </row>
    <row r="10" spans="1:11">
      <c r="A10" s="1" t="s">
        <v>73</v>
      </c>
      <c r="C10" s="4" t="s">
        <v>74</v>
      </c>
      <c r="D10" s="4"/>
      <c r="E10" s="6">
        <v>2999306</v>
      </c>
      <c r="F10" s="4"/>
      <c r="G10" s="8">
        <f t="shared" si="0"/>
        <v>0.98429166453354122</v>
      </c>
      <c r="H10" s="4"/>
      <c r="I10" s="6">
        <v>12287287</v>
      </c>
      <c r="J10" s="4"/>
      <c r="K10" s="8">
        <f t="shared" si="1"/>
        <v>0.9914426626363303</v>
      </c>
    </row>
    <row r="11" spans="1:11" ht="24.75" thickBot="1">
      <c r="C11" s="4"/>
      <c r="D11" s="4"/>
      <c r="E11" s="7">
        <f>SUM(E8:E10)</f>
        <v>3047172</v>
      </c>
      <c r="F11" s="4"/>
      <c r="G11" s="9">
        <f>SUM(G8:G10)</f>
        <v>1</v>
      </c>
      <c r="H11" s="4"/>
      <c r="I11" s="7">
        <f>SUM(I8:I10)</f>
        <v>12393341</v>
      </c>
      <c r="J11" s="4"/>
      <c r="K11" s="12">
        <f>SUM(K8:K10)</f>
        <v>1</v>
      </c>
    </row>
    <row r="12" spans="1:11" ht="24.75" thickTop="1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E5" sqref="E5:E6"/>
    </sheetView>
  </sheetViews>
  <sheetFormatPr defaultRowHeight="24"/>
  <cols>
    <col min="1" max="1" width="31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3" t="s">
        <v>0</v>
      </c>
      <c r="B2" s="13"/>
      <c r="C2" s="13"/>
      <c r="D2" s="13"/>
      <c r="E2" s="13"/>
    </row>
    <row r="3" spans="1:5" ht="24.75">
      <c r="A3" s="13" t="s">
        <v>76</v>
      </c>
      <c r="B3" s="13"/>
      <c r="C3" s="13"/>
      <c r="D3" s="13"/>
      <c r="E3" s="13"/>
    </row>
    <row r="4" spans="1:5" ht="24.75">
      <c r="A4" s="13" t="s">
        <v>2</v>
      </c>
      <c r="B4" s="13"/>
      <c r="C4" s="13"/>
      <c r="D4" s="13"/>
      <c r="E4" s="13"/>
    </row>
    <row r="5" spans="1:5" ht="24.75">
      <c r="C5" s="13" t="s">
        <v>78</v>
      </c>
      <c r="E5" s="2" t="s">
        <v>113</v>
      </c>
    </row>
    <row r="6" spans="1:5" ht="24.75">
      <c r="A6" s="13" t="s">
        <v>106</v>
      </c>
      <c r="C6" s="14"/>
      <c r="E6" s="5" t="s">
        <v>114</v>
      </c>
    </row>
    <row r="7" spans="1:5" ht="24.75">
      <c r="A7" s="14" t="s">
        <v>106</v>
      </c>
      <c r="C7" s="14" t="s">
        <v>63</v>
      </c>
      <c r="E7" s="14" t="s">
        <v>63</v>
      </c>
    </row>
    <row r="8" spans="1:5">
      <c r="A8" s="1" t="s">
        <v>107</v>
      </c>
      <c r="C8" s="6">
        <v>437427</v>
      </c>
      <c r="D8" s="4"/>
      <c r="E8" s="6">
        <v>857588</v>
      </c>
    </row>
    <row r="9" spans="1:5" ht="24.75" thickBot="1">
      <c r="C9" s="7">
        <f>SUM(C8:C8)</f>
        <v>437427</v>
      </c>
      <c r="D9" s="4"/>
      <c r="E9" s="7">
        <f>SUM(E8:E8)</f>
        <v>857588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H13"/>
  <sheetViews>
    <sheetView rightToLeft="1" workbookViewId="0">
      <selection activeCell="G13" sqref="G13"/>
    </sheetView>
  </sheetViews>
  <sheetFormatPr defaultRowHeight="24"/>
  <cols>
    <col min="1" max="1" width="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8" ht="24.75">
      <c r="A2" s="13" t="s">
        <v>0</v>
      </c>
      <c r="B2" s="13"/>
      <c r="C2" s="13"/>
      <c r="D2" s="13"/>
      <c r="E2" s="13"/>
      <c r="F2" s="13"/>
      <c r="G2" s="13"/>
    </row>
    <row r="3" spans="1:8" ht="24.75">
      <c r="A3" s="13" t="s">
        <v>76</v>
      </c>
      <c r="B3" s="13"/>
      <c r="C3" s="13"/>
      <c r="D3" s="13"/>
      <c r="E3" s="13"/>
      <c r="F3" s="13"/>
      <c r="G3" s="13"/>
    </row>
    <row r="4" spans="1:8" ht="24.75">
      <c r="A4" s="13" t="s">
        <v>2</v>
      </c>
      <c r="B4" s="13"/>
      <c r="C4" s="13"/>
      <c r="D4" s="13"/>
      <c r="E4" s="13"/>
      <c r="F4" s="13"/>
      <c r="G4" s="13"/>
    </row>
    <row r="6" spans="1:8" ht="24.75">
      <c r="A6" s="14" t="s">
        <v>80</v>
      </c>
      <c r="C6" s="14" t="s">
        <v>63</v>
      </c>
      <c r="E6" s="14" t="s">
        <v>99</v>
      </c>
      <c r="G6" s="14" t="s">
        <v>13</v>
      </c>
    </row>
    <row r="7" spans="1:8">
      <c r="A7" s="1" t="s">
        <v>108</v>
      </c>
      <c r="C7" s="6">
        <f>'سرمایه‌گذاری در سهام'!I28</f>
        <v>3406855905</v>
      </c>
      <c r="D7" s="4"/>
      <c r="E7" s="8">
        <f>C7/$C$11</f>
        <v>0.96394330678978424</v>
      </c>
      <c r="F7" s="4"/>
      <c r="G7" s="8">
        <v>0.10748759498325876</v>
      </c>
      <c r="H7" s="4"/>
    </row>
    <row r="8" spans="1:8">
      <c r="A8" s="1" t="s">
        <v>109</v>
      </c>
      <c r="C8" s="6">
        <f>'سرمایه‌گذاری در اوراق بهادار'!I12</f>
        <v>123950238</v>
      </c>
      <c r="D8" s="4"/>
      <c r="E8" s="8">
        <f t="shared" ref="E8:E10" si="0">C8/$C$11</f>
        <v>3.5070753101047507E-2</v>
      </c>
      <c r="F8" s="4"/>
      <c r="G8" s="8">
        <v>3.9106769853897091E-3</v>
      </c>
      <c r="H8" s="4"/>
    </row>
    <row r="9" spans="1:8">
      <c r="A9" s="1" t="s">
        <v>110</v>
      </c>
      <c r="C9" s="6">
        <f>'درآمد سپرده بانکی'!E11</f>
        <v>3047172</v>
      </c>
      <c r="D9" s="4"/>
      <c r="E9" s="8">
        <f t="shared" si="0"/>
        <v>8.6217355119903145E-4</v>
      </c>
      <c r="F9" s="4"/>
      <c r="G9" s="8">
        <v>9.6139431462196384E-5</v>
      </c>
      <c r="H9" s="4"/>
    </row>
    <row r="10" spans="1:8">
      <c r="A10" s="1" t="s">
        <v>106</v>
      </c>
      <c r="C10" s="6">
        <f>'سایر درآمدها'!C9</f>
        <v>437427</v>
      </c>
      <c r="D10" s="4"/>
      <c r="E10" s="8">
        <f t="shared" si="0"/>
        <v>1.2376655796927076E-4</v>
      </c>
      <c r="F10" s="4"/>
      <c r="G10" s="8">
        <v>1.3800987632537374E-5</v>
      </c>
      <c r="H10" s="4"/>
    </row>
    <row r="11" spans="1:8" ht="24.75" thickBot="1">
      <c r="C11" s="7">
        <f>SUM(C7:C10)</f>
        <v>3534290742</v>
      </c>
      <c r="D11" s="4"/>
      <c r="E11" s="9">
        <f>SUM(E7:E10)</f>
        <v>1</v>
      </c>
      <c r="F11" s="4"/>
      <c r="G11" s="12">
        <f>SUM(G7:G10)</f>
        <v>0.11150821238774319</v>
      </c>
      <c r="H11" s="4"/>
    </row>
    <row r="12" spans="1:8" ht="24.75" thickTop="1">
      <c r="C12" s="4"/>
      <c r="D12" s="4"/>
      <c r="E12" s="4"/>
      <c r="F12" s="4"/>
      <c r="G12" s="4"/>
      <c r="H12" s="4"/>
    </row>
    <row r="13" spans="1:8">
      <c r="G13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1"/>
  <sheetViews>
    <sheetView rightToLeft="1" workbookViewId="0">
      <selection activeCell="Y31" sqref="Y31"/>
    </sheetView>
  </sheetViews>
  <sheetFormatPr defaultRowHeight="24"/>
  <cols>
    <col min="1" max="1" width="28.28515625" style="1" bestFit="1" customWidth="1"/>
    <col min="2" max="2" width="1" style="1" customWidth="1"/>
    <col min="3" max="3" width="9.140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8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9.85546875" style="1" bestFit="1" customWidth="1"/>
    <col min="14" max="14" width="1" style="1" customWidth="1"/>
    <col min="15" max="15" width="13.28515625" style="1" bestFit="1" customWidth="1"/>
    <col min="16" max="16" width="1" style="1" customWidth="1"/>
    <col min="17" max="17" width="9.140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7.28515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4.7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25" ht="24.75">
      <c r="A6" s="13" t="s">
        <v>3</v>
      </c>
      <c r="C6" s="14" t="s">
        <v>111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25" ht="24.75">
      <c r="A7" s="13" t="s">
        <v>3</v>
      </c>
      <c r="C7" s="13" t="s">
        <v>7</v>
      </c>
      <c r="E7" s="13" t="s">
        <v>8</v>
      </c>
      <c r="G7" s="13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25" ht="24.75">
      <c r="A8" s="14" t="s">
        <v>3</v>
      </c>
      <c r="C8" s="14" t="s">
        <v>7</v>
      </c>
      <c r="E8" s="14" t="s">
        <v>8</v>
      </c>
      <c r="G8" s="14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25">
      <c r="A9" s="1" t="s">
        <v>15</v>
      </c>
      <c r="C9" s="10">
        <v>166917</v>
      </c>
      <c r="D9" s="10"/>
      <c r="E9" s="10">
        <v>1563670854</v>
      </c>
      <c r="F9" s="10"/>
      <c r="G9" s="10">
        <v>1634349861.9224999</v>
      </c>
      <c r="H9" s="10"/>
      <c r="I9" s="10">
        <v>0</v>
      </c>
      <c r="J9" s="10"/>
      <c r="K9" s="10">
        <v>0</v>
      </c>
      <c r="L9" s="10"/>
      <c r="M9" s="10">
        <v>0</v>
      </c>
      <c r="N9" s="10"/>
      <c r="O9" s="10">
        <v>0</v>
      </c>
      <c r="P9" s="10"/>
      <c r="Q9" s="10">
        <v>166917</v>
      </c>
      <c r="R9" s="10"/>
      <c r="S9" s="10">
        <v>12620</v>
      </c>
      <c r="T9" s="10"/>
      <c r="U9" s="10">
        <v>1563670854</v>
      </c>
      <c r="V9" s="10"/>
      <c r="W9" s="10">
        <v>2093958909.3870001</v>
      </c>
      <c r="X9" s="4"/>
      <c r="Y9" s="8">
        <v>6.6065197190597377E-2</v>
      </c>
    </row>
    <row r="10" spans="1:25">
      <c r="A10" s="1" t="s">
        <v>16</v>
      </c>
      <c r="C10" s="10">
        <v>168145</v>
      </c>
      <c r="D10" s="10"/>
      <c r="E10" s="10">
        <v>1527808000</v>
      </c>
      <c r="F10" s="10"/>
      <c r="G10" s="10">
        <v>1728274515.165</v>
      </c>
      <c r="H10" s="10"/>
      <c r="I10" s="10">
        <v>0</v>
      </c>
      <c r="J10" s="10"/>
      <c r="K10" s="10">
        <v>0</v>
      </c>
      <c r="L10" s="10"/>
      <c r="M10" s="10">
        <v>0</v>
      </c>
      <c r="N10" s="10"/>
      <c r="O10" s="10">
        <v>0</v>
      </c>
      <c r="P10" s="10"/>
      <c r="Q10" s="10">
        <v>168145</v>
      </c>
      <c r="R10" s="10"/>
      <c r="S10" s="10">
        <v>12660</v>
      </c>
      <c r="T10" s="10"/>
      <c r="U10" s="10">
        <v>1527808000</v>
      </c>
      <c r="V10" s="10"/>
      <c r="W10" s="10">
        <v>2116049841.585</v>
      </c>
      <c r="X10" s="4"/>
      <c r="Y10" s="8">
        <v>6.6762174473791638E-2</v>
      </c>
    </row>
    <row r="11" spans="1:25">
      <c r="A11" s="1" t="s">
        <v>17</v>
      </c>
      <c r="C11" s="10">
        <v>6532</v>
      </c>
      <c r="D11" s="10"/>
      <c r="E11" s="10">
        <v>699231724</v>
      </c>
      <c r="F11" s="10"/>
      <c r="G11" s="10">
        <v>803200750.01999998</v>
      </c>
      <c r="H11" s="10"/>
      <c r="I11" s="10">
        <v>0</v>
      </c>
      <c r="J11" s="10"/>
      <c r="K11" s="10">
        <v>0</v>
      </c>
      <c r="L11" s="10"/>
      <c r="M11" s="10">
        <v>0</v>
      </c>
      <c r="N11" s="10"/>
      <c r="O11" s="10">
        <v>0</v>
      </c>
      <c r="P11" s="10"/>
      <c r="Q11" s="10">
        <v>6532</v>
      </c>
      <c r="R11" s="10"/>
      <c r="S11" s="10">
        <v>132700</v>
      </c>
      <c r="T11" s="10"/>
      <c r="U11" s="10">
        <v>699231724</v>
      </c>
      <c r="V11" s="10"/>
      <c r="W11" s="10">
        <v>861638961.41999996</v>
      </c>
      <c r="X11" s="4"/>
      <c r="Y11" s="8">
        <v>2.7185035789445481E-2</v>
      </c>
    </row>
    <row r="12" spans="1:25">
      <c r="A12" s="1" t="s">
        <v>18</v>
      </c>
      <c r="C12" s="10">
        <v>17706</v>
      </c>
      <c r="D12" s="10"/>
      <c r="E12" s="10">
        <v>625589317</v>
      </c>
      <c r="F12" s="10"/>
      <c r="G12" s="10">
        <v>698745777.21000004</v>
      </c>
      <c r="H12" s="10"/>
      <c r="I12" s="10">
        <v>0</v>
      </c>
      <c r="J12" s="10"/>
      <c r="K12" s="10">
        <v>0</v>
      </c>
      <c r="L12" s="10"/>
      <c r="M12" s="10">
        <v>0</v>
      </c>
      <c r="N12" s="10"/>
      <c r="O12" s="10">
        <v>0</v>
      </c>
      <c r="P12" s="10"/>
      <c r="Q12" s="10">
        <v>17706</v>
      </c>
      <c r="R12" s="10"/>
      <c r="S12" s="10">
        <v>48850</v>
      </c>
      <c r="T12" s="10"/>
      <c r="U12" s="10">
        <v>625589317</v>
      </c>
      <c r="V12" s="10"/>
      <c r="W12" s="10">
        <v>859791718.30499995</v>
      </c>
      <c r="X12" s="4"/>
      <c r="Y12" s="8">
        <v>2.7126754569071782E-2</v>
      </c>
    </row>
    <row r="13" spans="1:25">
      <c r="A13" s="1" t="s">
        <v>19</v>
      </c>
      <c r="C13" s="10">
        <v>61312</v>
      </c>
      <c r="D13" s="10"/>
      <c r="E13" s="10">
        <v>1166412000</v>
      </c>
      <c r="F13" s="10"/>
      <c r="G13" s="10">
        <v>1129351497.408</v>
      </c>
      <c r="H13" s="10"/>
      <c r="I13" s="10">
        <v>0</v>
      </c>
      <c r="J13" s="10"/>
      <c r="K13" s="10">
        <v>0</v>
      </c>
      <c r="L13" s="10"/>
      <c r="M13" s="10">
        <v>0</v>
      </c>
      <c r="N13" s="10"/>
      <c r="O13" s="10">
        <v>0</v>
      </c>
      <c r="P13" s="10"/>
      <c r="Q13" s="10">
        <v>61312</v>
      </c>
      <c r="R13" s="10"/>
      <c r="S13" s="10">
        <v>20500</v>
      </c>
      <c r="T13" s="10"/>
      <c r="U13" s="10">
        <v>1166412000</v>
      </c>
      <c r="V13" s="10"/>
      <c r="W13" s="10">
        <v>1249417468.8</v>
      </c>
      <c r="X13" s="4"/>
      <c r="Y13" s="8">
        <v>3.9419594663303706E-2</v>
      </c>
    </row>
    <row r="14" spans="1:25">
      <c r="A14" s="1" t="s">
        <v>20</v>
      </c>
      <c r="C14" s="10">
        <v>127747</v>
      </c>
      <c r="D14" s="10"/>
      <c r="E14" s="10">
        <v>1494241463</v>
      </c>
      <c r="F14" s="10"/>
      <c r="G14" s="10">
        <v>1247011410.5369999</v>
      </c>
      <c r="H14" s="10"/>
      <c r="I14" s="10">
        <v>0</v>
      </c>
      <c r="J14" s="10"/>
      <c r="K14" s="10">
        <v>0</v>
      </c>
      <c r="L14" s="10"/>
      <c r="M14" s="10">
        <v>0</v>
      </c>
      <c r="N14" s="10"/>
      <c r="O14" s="10">
        <v>0</v>
      </c>
      <c r="P14" s="10"/>
      <c r="Q14" s="10">
        <v>127747</v>
      </c>
      <c r="R14" s="10"/>
      <c r="S14" s="10">
        <v>11210</v>
      </c>
      <c r="T14" s="10"/>
      <c r="U14" s="10">
        <v>1494241463</v>
      </c>
      <c r="V14" s="10"/>
      <c r="W14" s="10">
        <v>1423523208.9735</v>
      </c>
      <c r="X14" s="4"/>
      <c r="Y14" s="8">
        <v>4.4912696750939451E-2</v>
      </c>
    </row>
    <row r="15" spans="1:25">
      <c r="A15" s="1" t="s">
        <v>21</v>
      </c>
      <c r="C15" s="10">
        <v>199933</v>
      </c>
      <c r="D15" s="10"/>
      <c r="E15" s="10">
        <v>735903452</v>
      </c>
      <c r="F15" s="10"/>
      <c r="G15" s="10">
        <v>868309908.70185006</v>
      </c>
      <c r="H15" s="10"/>
      <c r="I15" s="10">
        <v>0</v>
      </c>
      <c r="J15" s="10"/>
      <c r="K15" s="10">
        <v>0</v>
      </c>
      <c r="L15" s="10"/>
      <c r="M15" s="10">
        <v>0</v>
      </c>
      <c r="N15" s="10"/>
      <c r="O15" s="10">
        <v>0</v>
      </c>
      <c r="P15" s="10"/>
      <c r="Q15" s="10">
        <v>199933</v>
      </c>
      <c r="R15" s="10"/>
      <c r="S15" s="10">
        <v>4974</v>
      </c>
      <c r="T15" s="10"/>
      <c r="U15" s="10">
        <v>735903452</v>
      </c>
      <c r="V15" s="10"/>
      <c r="W15" s="10">
        <v>988549664.88510001</v>
      </c>
      <c r="X15" s="4"/>
      <c r="Y15" s="8">
        <v>3.1189116582259969E-2</v>
      </c>
    </row>
    <row r="16" spans="1:25">
      <c r="A16" s="1" t="s">
        <v>22</v>
      </c>
      <c r="C16" s="10">
        <v>321782</v>
      </c>
      <c r="D16" s="10"/>
      <c r="E16" s="10">
        <v>1513165207</v>
      </c>
      <c r="F16" s="10"/>
      <c r="G16" s="10">
        <v>1314015267.2867999</v>
      </c>
      <c r="H16" s="10"/>
      <c r="I16" s="10">
        <v>0</v>
      </c>
      <c r="J16" s="10"/>
      <c r="K16" s="10">
        <v>0</v>
      </c>
      <c r="L16" s="10"/>
      <c r="M16" s="10">
        <v>0</v>
      </c>
      <c r="N16" s="10"/>
      <c r="O16" s="10">
        <v>0</v>
      </c>
      <c r="P16" s="10"/>
      <c r="Q16" s="10">
        <v>321782</v>
      </c>
      <c r="R16" s="10"/>
      <c r="S16" s="10">
        <v>4491</v>
      </c>
      <c r="T16" s="10"/>
      <c r="U16" s="10">
        <v>1513165207</v>
      </c>
      <c r="V16" s="10"/>
      <c r="W16" s="10">
        <v>1436524480.3761001</v>
      </c>
      <c r="X16" s="4"/>
      <c r="Y16" s="8">
        <v>4.5322891791105116E-2</v>
      </c>
    </row>
    <row r="17" spans="1:25">
      <c r="A17" s="1" t="s">
        <v>23</v>
      </c>
      <c r="C17" s="10">
        <v>68414</v>
      </c>
      <c r="D17" s="10"/>
      <c r="E17" s="10">
        <v>1016205919</v>
      </c>
      <c r="F17" s="10"/>
      <c r="G17" s="10">
        <v>1024864536.069</v>
      </c>
      <c r="H17" s="10"/>
      <c r="I17" s="10">
        <v>0</v>
      </c>
      <c r="J17" s="10"/>
      <c r="K17" s="10">
        <v>0</v>
      </c>
      <c r="L17" s="10"/>
      <c r="M17" s="10">
        <v>0</v>
      </c>
      <c r="N17" s="10"/>
      <c r="O17" s="10">
        <v>0</v>
      </c>
      <c r="P17" s="10"/>
      <c r="Q17" s="10">
        <v>68414</v>
      </c>
      <c r="R17" s="10"/>
      <c r="S17" s="10">
        <v>17740</v>
      </c>
      <c r="T17" s="10"/>
      <c r="U17" s="10">
        <v>1016205919</v>
      </c>
      <c r="V17" s="10"/>
      <c r="W17" s="10">
        <v>1206443057.0580001</v>
      </c>
      <c r="X17" s="4"/>
      <c r="Y17" s="8">
        <v>3.806373568576709E-2</v>
      </c>
    </row>
    <row r="18" spans="1:25">
      <c r="A18" s="1" t="s">
        <v>24</v>
      </c>
      <c r="C18" s="10">
        <v>63275</v>
      </c>
      <c r="D18" s="10"/>
      <c r="E18" s="10">
        <v>907631312</v>
      </c>
      <c r="F18" s="10"/>
      <c r="G18" s="10">
        <v>984990725.32500005</v>
      </c>
      <c r="H18" s="10"/>
      <c r="I18" s="10">
        <v>0</v>
      </c>
      <c r="J18" s="10"/>
      <c r="K18" s="10">
        <v>0</v>
      </c>
      <c r="L18" s="10"/>
      <c r="M18" s="10">
        <v>0</v>
      </c>
      <c r="N18" s="10"/>
      <c r="O18" s="10">
        <v>0</v>
      </c>
      <c r="P18" s="10"/>
      <c r="Q18" s="10">
        <v>63275</v>
      </c>
      <c r="R18" s="10"/>
      <c r="S18" s="10">
        <v>18140</v>
      </c>
      <c r="T18" s="10"/>
      <c r="U18" s="10">
        <v>907631312</v>
      </c>
      <c r="V18" s="10"/>
      <c r="W18" s="10">
        <v>1140979039.425</v>
      </c>
      <c r="X18" s="4"/>
      <c r="Y18" s="8">
        <v>3.5998321118926813E-2</v>
      </c>
    </row>
    <row r="19" spans="1:25">
      <c r="A19" s="1" t="s">
        <v>25</v>
      </c>
      <c r="C19" s="10">
        <v>26389</v>
      </c>
      <c r="D19" s="10"/>
      <c r="E19" s="10">
        <v>379554245</v>
      </c>
      <c r="F19" s="10"/>
      <c r="G19" s="10">
        <v>393217461.8955</v>
      </c>
      <c r="H19" s="10"/>
      <c r="I19" s="10">
        <v>0</v>
      </c>
      <c r="J19" s="10"/>
      <c r="K19" s="10">
        <v>0</v>
      </c>
      <c r="L19" s="10"/>
      <c r="M19" s="10">
        <v>0</v>
      </c>
      <c r="N19" s="10"/>
      <c r="O19" s="10">
        <v>0</v>
      </c>
      <c r="P19" s="10"/>
      <c r="Q19" s="10">
        <v>26389</v>
      </c>
      <c r="R19" s="10"/>
      <c r="S19" s="10">
        <v>18370</v>
      </c>
      <c r="T19" s="10"/>
      <c r="U19" s="10">
        <v>379554245</v>
      </c>
      <c r="V19" s="10"/>
      <c r="W19" s="10">
        <v>481881572.71649998</v>
      </c>
      <c r="X19" s="4"/>
      <c r="Y19" s="8">
        <v>1.5203546249792711E-2</v>
      </c>
    </row>
    <row r="20" spans="1:25">
      <c r="A20" s="1" t="s">
        <v>26</v>
      </c>
      <c r="C20" s="10">
        <v>109578</v>
      </c>
      <c r="D20" s="10"/>
      <c r="E20" s="10">
        <v>805082839</v>
      </c>
      <c r="F20" s="10"/>
      <c r="G20" s="10">
        <v>761392816.19099998</v>
      </c>
      <c r="H20" s="10"/>
      <c r="I20" s="10">
        <v>0</v>
      </c>
      <c r="J20" s="10"/>
      <c r="K20" s="10">
        <v>0</v>
      </c>
      <c r="L20" s="10"/>
      <c r="M20" s="10">
        <v>-109578</v>
      </c>
      <c r="N20" s="10"/>
      <c r="O20" s="10">
        <v>784267284</v>
      </c>
      <c r="P20" s="10"/>
      <c r="Q20" s="10">
        <v>0</v>
      </c>
      <c r="R20" s="10"/>
      <c r="S20" s="10">
        <v>0</v>
      </c>
      <c r="T20" s="10"/>
      <c r="U20" s="10">
        <v>0</v>
      </c>
      <c r="V20" s="10"/>
      <c r="W20" s="10">
        <v>0</v>
      </c>
      <c r="X20" s="4"/>
      <c r="Y20" s="8">
        <v>0</v>
      </c>
    </row>
    <row r="21" spans="1:25">
      <c r="A21" s="1" t="s">
        <v>27</v>
      </c>
      <c r="C21" s="10">
        <v>203964</v>
      </c>
      <c r="D21" s="10"/>
      <c r="E21" s="10">
        <v>1278682808</v>
      </c>
      <c r="F21" s="10"/>
      <c r="G21" s="10">
        <v>1198254940</v>
      </c>
      <c r="H21" s="10"/>
      <c r="I21" s="10">
        <v>0</v>
      </c>
      <c r="J21" s="10"/>
      <c r="K21" s="10">
        <v>0</v>
      </c>
      <c r="L21" s="10"/>
      <c r="M21" s="10">
        <v>0</v>
      </c>
      <c r="N21" s="10"/>
      <c r="O21" s="10">
        <v>0</v>
      </c>
      <c r="P21" s="10"/>
      <c r="Q21" s="10">
        <v>203964</v>
      </c>
      <c r="R21" s="10"/>
      <c r="S21" s="10">
        <v>6980</v>
      </c>
      <c r="T21" s="10"/>
      <c r="U21" s="10">
        <v>1278682808</v>
      </c>
      <c r="V21" s="10"/>
      <c r="W21" s="10">
        <v>1415197891.1159999</v>
      </c>
      <c r="X21" s="4"/>
      <c r="Y21" s="8">
        <v>4.4650029817283547E-2</v>
      </c>
    </row>
    <row r="22" spans="1:25">
      <c r="A22" s="1" t="s">
        <v>28</v>
      </c>
      <c r="C22" s="10">
        <v>36484</v>
      </c>
      <c r="D22" s="10"/>
      <c r="E22" s="10">
        <v>696471219</v>
      </c>
      <c r="F22" s="10"/>
      <c r="G22" s="10">
        <v>446808456.86400002</v>
      </c>
      <c r="H22" s="10"/>
      <c r="I22" s="10">
        <v>0</v>
      </c>
      <c r="J22" s="10"/>
      <c r="K22" s="10">
        <v>0</v>
      </c>
      <c r="L22" s="10"/>
      <c r="M22" s="10">
        <v>0</v>
      </c>
      <c r="N22" s="10"/>
      <c r="O22" s="10">
        <v>0</v>
      </c>
      <c r="P22" s="10"/>
      <c r="Q22" s="10">
        <v>36484</v>
      </c>
      <c r="R22" s="10"/>
      <c r="S22" s="10">
        <v>16160</v>
      </c>
      <c r="T22" s="10"/>
      <c r="U22" s="10">
        <v>696471219</v>
      </c>
      <c r="V22" s="10"/>
      <c r="W22" s="10">
        <v>586073430.43200004</v>
      </c>
      <c r="X22" s="4"/>
      <c r="Y22" s="8">
        <v>1.8490838848884011E-2</v>
      </c>
    </row>
    <row r="23" spans="1:25">
      <c r="A23" s="1" t="s">
        <v>29</v>
      </c>
      <c r="C23" s="10">
        <v>160369</v>
      </c>
      <c r="D23" s="10"/>
      <c r="E23" s="10">
        <v>1001631207</v>
      </c>
      <c r="F23" s="10"/>
      <c r="G23" s="10">
        <v>1120686075.2835</v>
      </c>
      <c r="H23" s="10"/>
      <c r="I23" s="10">
        <v>0</v>
      </c>
      <c r="J23" s="10"/>
      <c r="K23" s="10">
        <v>0</v>
      </c>
      <c r="L23" s="10"/>
      <c r="M23" s="10">
        <v>0</v>
      </c>
      <c r="N23" s="10"/>
      <c r="O23" s="10">
        <v>0</v>
      </c>
      <c r="P23" s="10"/>
      <c r="Q23" s="10">
        <v>160369</v>
      </c>
      <c r="R23" s="10"/>
      <c r="S23" s="10">
        <v>7860</v>
      </c>
      <c r="T23" s="10"/>
      <c r="U23" s="10">
        <v>1001631207</v>
      </c>
      <c r="V23" s="10"/>
      <c r="W23" s="10">
        <v>1253000362.977</v>
      </c>
      <c r="X23" s="4"/>
      <c r="Y23" s="8">
        <v>3.9532636332486153E-2</v>
      </c>
    </row>
    <row r="24" spans="1:25">
      <c r="A24" s="1" t="s">
        <v>30</v>
      </c>
      <c r="C24" s="10">
        <v>77698</v>
      </c>
      <c r="D24" s="10"/>
      <c r="E24" s="10">
        <v>1396829093</v>
      </c>
      <c r="F24" s="10"/>
      <c r="G24" s="10">
        <v>2302396124.5890002</v>
      </c>
      <c r="H24" s="10"/>
      <c r="I24" s="10">
        <v>0</v>
      </c>
      <c r="J24" s="10"/>
      <c r="K24" s="10">
        <v>0</v>
      </c>
      <c r="L24" s="10"/>
      <c r="M24" s="10">
        <v>0</v>
      </c>
      <c r="N24" s="10"/>
      <c r="O24" s="10">
        <v>0</v>
      </c>
      <c r="P24" s="10"/>
      <c r="Q24" s="10">
        <v>77698</v>
      </c>
      <c r="R24" s="10"/>
      <c r="S24" s="10">
        <v>32960</v>
      </c>
      <c r="T24" s="10"/>
      <c r="U24" s="10">
        <v>1396829093</v>
      </c>
      <c r="V24" s="10"/>
      <c r="W24" s="10">
        <v>2545688560</v>
      </c>
      <c r="X24" s="4"/>
      <c r="Y24" s="8">
        <v>8.0317438870604427E-2</v>
      </c>
    </row>
    <row r="25" spans="1:25">
      <c r="A25" s="1" t="s">
        <v>31</v>
      </c>
      <c r="C25" s="10">
        <v>235811</v>
      </c>
      <c r="D25" s="10"/>
      <c r="E25" s="10">
        <v>874910135</v>
      </c>
      <c r="F25" s="10"/>
      <c r="G25" s="10">
        <v>907393075.93305004</v>
      </c>
      <c r="H25" s="10"/>
      <c r="I25" s="10">
        <v>0</v>
      </c>
      <c r="J25" s="10"/>
      <c r="K25" s="10">
        <v>0</v>
      </c>
      <c r="L25" s="10"/>
      <c r="M25" s="10">
        <v>0</v>
      </c>
      <c r="N25" s="10"/>
      <c r="O25" s="10">
        <v>0</v>
      </c>
      <c r="P25" s="10"/>
      <c r="Q25" s="10">
        <v>235811</v>
      </c>
      <c r="R25" s="10"/>
      <c r="S25" s="10">
        <v>4213</v>
      </c>
      <c r="T25" s="10"/>
      <c r="U25" s="10">
        <v>874910135</v>
      </c>
      <c r="V25" s="10"/>
      <c r="W25" s="10">
        <v>987560586.12915003</v>
      </c>
      <c r="X25" s="4"/>
      <c r="Y25" s="8">
        <v>3.115791077265409E-2</v>
      </c>
    </row>
    <row r="26" spans="1:25">
      <c r="A26" s="1" t="s">
        <v>32</v>
      </c>
      <c r="C26" s="10">
        <v>205058</v>
      </c>
      <c r="D26" s="10"/>
      <c r="E26" s="10">
        <v>769617755</v>
      </c>
      <c r="F26" s="10"/>
      <c r="G26" s="10">
        <v>1020208714.0245</v>
      </c>
      <c r="H26" s="10"/>
      <c r="I26" s="10">
        <v>0</v>
      </c>
      <c r="J26" s="10"/>
      <c r="K26" s="10">
        <v>0</v>
      </c>
      <c r="L26" s="10"/>
      <c r="M26" s="10">
        <v>0</v>
      </c>
      <c r="N26" s="10"/>
      <c r="O26" s="10">
        <v>0</v>
      </c>
      <c r="P26" s="10"/>
      <c r="Q26" s="10">
        <v>205058</v>
      </c>
      <c r="R26" s="10"/>
      <c r="S26" s="10">
        <v>6590</v>
      </c>
      <c r="T26" s="10"/>
      <c r="U26" s="10">
        <v>769617755</v>
      </c>
      <c r="V26" s="10"/>
      <c r="W26" s="10">
        <v>1343291793.2909999</v>
      </c>
      <c r="X26" s="4"/>
      <c r="Y26" s="8">
        <v>4.2381365178871082E-2</v>
      </c>
    </row>
    <row r="27" spans="1:25">
      <c r="A27" s="1" t="s">
        <v>33</v>
      </c>
      <c r="C27" s="10">
        <v>0</v>
      </c>
      <c r="D27" s="10"/>
      <c r="E27" s="10">
        <v>0</v>
      </c>
      <c r="F27" s="10"/>
      <c r="G27" s="10">
        <v>0</v>
      </c>
      <c r="H27" s="10"/>
      <c r="I27" s="10">
        <v>3472</v>
      </c>
      <c r="J27" s="10"/>
      <c r="K27" s="10">
        <v>1099929131</v>
      </c>
      <c r="L27" s="10"/>
      <c r="M27" s="10">
        <v>0</v>
      </c>
      <c r="N27" s="10"/>
      <c r="O27" s="10">
        <v>0</v>
      </c>
      <c r="P27" s="10"/>
      <c r="Q27" s="10">
        <v>3472</v>
      </c>
      <c r="R27" s="10"/>
      <c r="S27" s="10">
        <v>318438</v>
      </c>
      <c r="T27" s="10"/>
      <c r="U27" s="10">
        <v>1099929131</v>
      </c>
      <c r="V27" s="10"/>
      <c r="W27" s="10">
        <v>1102963255.8336</v>
      </c>
      <c r="X27" s="4"/>
      <c r="Y27" s="8">
        <v>3.479890873883567E-2</v>
      </c>
    </row>
    <row r="28" spans="1:25">
      <c r="A28" s="1" t="s">
        <v>34</v>
      </c>
      <c r="C28" s="10">
        <v>0</v>
      </c>
      <c r="D28" s="10"/>
      <c r="E28" s="10">
        <v>0</v>
      </c>
      <c r="F28" s="10"/>
      <c r="G28" s="10">
        <v>0</v>
      </c>
      <c r="H28" s="10"/>
      <c r="I28" s="10">
        <v>83956</v>
      </c>
      <c r="J28" s="10"/>
      <c r="K28" s="10">
        <v>1300844936</v>
      </c>
      <c r="L28" s="10"/>
      <c r="M28" s="10">
        <v>0</v>
      </c>
      <c r="N28" s="10"/>
      <c r="O28" s="10">
        <v>0</v>
      </c>
      <c r="P28" s="10"/>
      <c r="Q28" s="10">
        <v>83956</v>
      </c>
      <c r="R28" s="10"/>
      <c r="S28" s="10">
        <v>16760</v>
      </c>
      <c r="T28" s="10"/>
      <c r="U28" s="10">
        <v>1300844936</v>
      </c>
      <c r="V28" s="10"/>
      <c r="W28" s="10">
        <v>1398730299.7679999</v>
      </c>
      <c r="X28" s="4"/>
      <c r="Y28" s="8">
        <v>4.4130471069123448E-2</v>
      </c>
    </row>
    <row r="29" spans="1:25" ht="24.75" thickBot="1">
      <c r="C29" s="4"/>
      <c r="D29" s="4"/>
      <c r="E29" s="7">
        <f>SUM(E9:E28)</f>
        <v>18452638549</v>
      </c>
      <c r="F29" s="4"/>
      <c r="G29" s="7">
        <f>SUM(G9:G28)</f>
        <v>19583471914.425701</v>
      </c>
      <c r="H29" s="4"/>
      <c r="I29" s="4"/>
      <c r="J29" s="4"/>
      <c r="K29" s="7">
        <f>SUM(K9:K28)</f>
        <v>2400774067</v>
      </c>
      <c r="L29" s="4"/>
      <c r="M29" s="4"/>
      <c r="N29" s="4"/>
      <c r="O29" s="7">
        <f>SUM(O9:O28)</f>
        <v>784267284</v>
      </c>
      <c r="P29" s="4"/>
      <c r="Q29" s="4"/>
      <c r="R29" s="4"/>
      <c r="S29" s="4"/>
      <c r="T29" s="4"/>
      <c r="U29" s="7">
        <f>SUM(SUM(U9:U28))</f>
        <v>20048329777</v>
      </c>
      <c r="V29" s="4"/>
      <c r="W29" s="7">
        <f>SUM(W9:W28)</f>
        <v>24491264102.477951</v>
      </c>
      <c r="X29" s="4"/>
      <c r="Y29" s="9">
        <f>SUM(Y9:Y28)</f>
        <v>0.77270866449374342</v>
      </c>
    </row>
    <row r="30" spans="1:25" ht="24.75" thickTop="1">
      <c r="G30" s="3"/>
      <c r="W30" s="3"/>
      <c r="Y30" s="8"/>
    </row>
    <row r="31" spans="1:25">
      <c r="G31" s="3"/>
      <c r="W31" s="3"/>
      <c r="Y31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6"/>
  <sheetViews>
    <sheetView rightToLeft="1" topLeftCell="H1" workbookViewId="0">
      <selection activeCell="AK11" sqref="AK11"/>
    </sheetView>
  </sheetViews>
  <sheetFormatPr defaultRowHeight="24"/>
  <cols>
    <col min="1" max="1" width="30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6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6.42578125" style="1" bestFit="1" customWidth="1"/>
    <col min="26" max="26" width="1" style="1" customWidth="1"/>
    <col min="27" max="27" width="12.85546875" style="1" bestFit="1" customWidth="1"/>
    <col min="28" max="28" width="1" style="1" customWidth="1"/>
    <col min="29" max="29" width="6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24.7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6" spans="1:37" ht="24.75">
      <c r="A6" s="14" t="s">
        <v>36</v>
      </c>
      <c r="B6" s="14" t="s">
        <v>36</v>
      </c>
      <c r="C6" s="14" t="s">
        <v>36</v>
      </c>
      <c r="D6" s="14" t="s">
        <v>36</v>
      </c>
      <c r="E6" s="14" t="s">
        <v>36</v>
      </c>
      <c r="F6" s="14" t="s">
        <v>36</v>
      </c>
      <c r="G6" s="14" t="s">
        <v>36</v>
      </c>
      <c r="H6" s="14" t="s">
        <v>36</v>
      </c>
      <c r="I6" s="14" t="s">
        <v>36</v>
      </c>
      <c r="J6" s="14" t="s">
        <v>36</v>
      </c>
      <c r="K6" s="14" t="s">
        <v>36</v>
      </c>
      <c r="L6" s="14" t="s">
        <v>36</v>
      </c>
      <c r="M6" s="14" t="s">
        <v>36</v>
      </c>
      <c r="O6" s="14" t="s">
        <v>111</v>
      </c>
      <c r="P6" s="14" t="s">
        <v>4</v>
      </c>
      <c r="Q6" s="14" t="s">
        <v>4</v>
      </c>
      <c r="R6" s="14" t="s">
        <v>4</v>
      </c>
      <c r="S6" s="14" t="s">
        <v>4</v>
      </c>
      <c r="U6" s="14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4" t="s">
        <v>5</v>
      </c>
      <c r="AC6" s="14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4" t="s">
        <v>6</v>
      </c>
    </row>
    <row r="7" spans="1:37" ht="24.75">
      <c r="A7" s="13" t="s">
        <v>37</v>
      </c>
      <c r="C7" s="13" t="s">
        <v>38</v>
      </c>
      <c r="E7" s="13" t="s">
        <v>39</v>
      </c>
      <c r="G7" s="13" t="s">
        <v>40</v>
      </c>
      <c r="I7" s="13" t="s">
        <v>41</v>
      </c>
      <c r="K7" s="13" t="s">
        <v>42</v>
      </c>
      <c r="M7" s="13" t="s">
        <v>35</v>
      </c>
      <c r="O7" s="13" t="s">
        <v>7</v>
      </c>
      <c r="Q7" s="13" t="s">
        <v>8</v>
      </c>
      <c r="S7" s="13" t="s">
        <v>9</v>
      </c>
      <c r="U7" s="14" t="s">
        <v>10</v>
      </c>
      <c r="V7" s="14" t="s">
        <v>10</v>
      </c>
      <c r="W7" s="14" t="s">
        <v>10</v>
      </c>
      <c r="Y7" s="14" t="s">
        <v>11</v>
      </c>
      <c r="Z7" s="14" t="s">
        <v>11</v>
      </c>
      <c r="AA7" s="14" t="s">
        <v>11</v>
      </c>
      <c r="AC7" s="13" t="s">
        <v>7</v>
      </c>
      <c r="AE7" s="13" t="s">
        <v>43</v>
      </c>
      <c r="AG7" s="13" t="s">
        <v>8</v>
      </c>
      <c r="AI7" s="13" t="s">
        <v>9</v>
      </c>
      <c r="AK7" s="13" t="s">
        <v>13</v>
      </c>
    </row>
    <row r="8" spans="1:37" ht="24.75">
      <c r="A8" s="14" t="s">
        <v>37</v>
      </c>
      <c r="C8" s="14" t="s">
        <v>38</v>
      </c>
      <c r="E8" s="14" t="s">
        <v>39</v>
      </c>
      <c r="G8" s="14" t="s">
        <v>40</v>
      </c>
      <c r="I8" s="14" t="s">
        <v>41</v>
      </c>
      <c r="K8" s="14" t="s">
        <v>42</v>
      </c>
      <c r="M8" s="14" t="s">
        <v>35</v>
      </c>
      <c r="O8" s="14" t="s">
        <v>7</v>
      </c>
      <c r="Q8" s="14" t="s">
        <v>8</v>
      </c>
      <c r="S8" s="14" t="s">
        <v>9</v>
      </c>
      <c r="T8" s="11"/>
      <c r="U8" s="14" t="s">
        <v>7</v>
      </c>
      <c r="W8" s="14" t="s">
        <v>8</v>
      </c>
      <c r="Y8" s="14" t="s">
        <v>7</v>
      </c>
      <c r="AA8" s="14" t="s">
        <v>14</v>
      </c>
      <c r="AC8" s="14" t="s">
        <v>7</v>
      </c>
      <c r="AE8" s="14" t="s">
        <v>43</v>
      </c>
      <c r="AG8" s="14" t="s">
        <v>8</v>
      </c>
      <c r="AI8" s="14" t="s">
        <v>9</v>
      </c>
      <c r="AK8" s="14" t="s">
        <v>13</v>
      </c>
    </row>
    <row r="9" spans="1:37">
      <c r="A9" s="1" t="s">
        <v>44</v>
      </c>
      <c r="C9" s="4" t="s">
        <v>45</v>
      </c>
      <c r="D9" s="4"/>
      <c r="E9" s="4" t="s">
        <v>45</v>
      </c>
      <c r="F9" s="4"/>
      <c r="G9" s="4" t="s">
        <v>46</v>
      </c>
      <c r="H9" s="4"/>
      <c r="I9" s="4" t="s">
        <v>47</v>
      </c>
      <c r="J9" s="4"/>
      <c r="K9" s="6">
        <v>0</v>
      </c>
      <c r="L9" s="4"/>
      <c r="M9" s="6">
        <v>0</v>
      </c>
      <c r="N9" s="4"/>
      <c r="O9" s="6">
        <v>15</v>
      </c>
      <c r="P9" s="4"/>
      <c r="Q9" s="6">
        <v>9967994</v>
      </c>
      <c r="R9" s="4"/>
      <c r="S9" s="6">
        <v>11547906</v>
      </c>
      <c r="T9" s="4"/>
      <c r="U9" s="6">
        <v>0</v>
      </c>
      <c r="V9" s="4"/>
      <c r="W9" s="6">
        <v>0</v>
      </c>
      <c r="X9" s="4"/>
      <c r="Y9" s="6">
        <v>0</v>
      </c>
      <c r="Z9" s="4"/>
      <c r="AA9" s="6">
        <v>0</v>
      </c>
      <c r="AB9" s="4"/>
      <c r="AC9" s="6">
        <v>15</v>
      </c>
      <c r="AD9" s="4"/>
      <c r="AE9" s="6">
        <v>788790</v>
      </c>
      <c r="AF9" s="4"/>
      <c r="AG9" s="6">
        <v>9967994</v>
      </c>
      <c r="AH9" s="4"/>
      <c r="AI9" s="6">
        <v>11829705</v>
      </c>
      <c r="AJ9" s="4"/>
      <c r="AK9" s="8">
        <v>3.7323167614611248E-4</v>
      </c>
    </row>
    <row r="10" spans="1:37">
      <c r="A10" s="1" t="s">
        <v>48</v>
      </c>
      <c r="C10" s="4" t="s">
        <v>45</v>
      </c>
      <c r="D10" s="4"/>
      <c r="E10" s="4" t="s">
        <v>45</v>
      </c>
      <c r="F10" s="4"/>
      <c r="G10" s="4" t="s">
        <v>49</v>
      </c>
      <c r="H10" s="4"/>
      <c r="I10" s="4" t="s">
        <v>50</v>
      </c>
      <c r="J10" s="4"/>
      <c r="K10" s="6">
        <v>0</v>
      </c>
      <c r="L10" s="4"/>
      <c r="M10" s="6">
        <v>0</v>
      </c>
      <c r="N10" s="4"/>
      <c r="O10" s="6">
        <v>839</v>
      </c>
      <c r="P10" s="4"/>
      <c r="Q10" s="6">
        <v>653306236</v>
      </c>
      <c r="R10" s="4"/>
      <c r="S10" s="6">
        <v>828093900</v>
      </c>
      <c r="T10" s="4"/>
      <c r="U10" s="6">
        <v>0</v>
      </c>
      <c r="V10" s="4"/>
      <c r="W10" s="6">
        <v>0</v>
      </c>
      <c r="X10" s="4"/>
      <c r="Y10" s="6">
        <v>839</v>
      </c>
      <c r="Z10" s="4"/>
      <c r="AA10" s="6">
        <v>839000000</v>
      </c>
      <c r="AB10" s="4"/>
      <c r="AC10" s="6">
        <v>0</v>
      </c>
      <c r="AD10" s="4"/>
      <c r="AE10" s="6">
        <v>0</v>
      </c>
      <c r="AF10" s="4"/>
      <c r="AG10" s="6">
        <v>0</v>
      </c>
      <c r="AH10" s="4"/>
      <c r="AI10" s="6">
        <v>0</v>
      </c>
      <c r="AJ10" s="4"/>
      <c r="AK10" s="8">
        <v>0</v>
      </c>
    </row>
    <row r="11" spans="1:37">
      <c r="A11" s="1" t="s">
        <v>51</v>
      </c>
      <c r="C11" s="4" t="s">
        <v>45</v>
      </c>
      <c r="D11" s="4"/>
      <c r="E11" s="4" t="s">
        <v>45</v>
      </c>
      <c r="F11" s="4"/>
      <c r="G11" s="4" t="s">
        <v>52</v>
      </c>
      <c r="H11" s="4"/>
      <c r="I11" s="4" t="s">
        <v>53</v>
      </c>
      <c r="J11" s="4"/>
      <c r="K11" s="6">
        <v>0</v>
      </c>
      <c r="L11" s="4"/>
      <c r="M11" s="6">
        <v>0</v>
      </c>
      <c r="N11" s="4"/>
      <c r="O11" s="6">
        <v>2960</v>
      </c>
      <c r="P11" s="4"/>
      <c r="Q11" s="6">
        <v>2252414784</v>
      </c>
      <c r="R11" s="4"/>
      <c r="S11" s="6">
        <v>2875888250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4"/>
      <c r="AC11" s="6">
        <v>2960</v>
      </c>
      <c r="AD11" s="4"/>
      <c r="AE11" s="6">
        <v>990970</v>
      </c>
      <c r="AF11" s="4"/>
      <c r="AG11" s="6">
        <v>2252414784</v>
      </c>
      <c r="AH11" s="4"/>
      <c r="AI11" s="6">
        <v>2932739545</v>
      </c>
      <c r="AJ11" s="4"/>
      <c r="AK11" s="8">
        <v>9.2529044106096109E-2</v>
      </c>
    </row>
    <row r="12" spans="1:37">
      <c r="A12" s="1" t="s">
        <v>54</v>
      </c>
      <c r="C12" s="4" t="s">
        <v>45</v>
      </c>
      <c r="D12" s="4"/>
      <c r="E12" s="4" t="s">
        <v>45</v>
      </c>
      <c r="F12" s="4"/>
      <c r="G12" s="4" t="s">
        <v>55</v>
      </c>
      <c r="H12" s="4"/>
      <c r="I12" s="4" t="s">
        <v>56</v>
      </c>
      <c r="J12" s="4"/>
      <c r="K12" s="6">
        <v>0</v>
      </c>
      <c r="L12" s="4"/>
      <c r="M12" s="6">
        <v>0</v>
      </c>
      <c r="N12" s="4"/>
      <c r="O12" s="6">
        <v>2250</v>
      </c>
      <c r="P12" s="4"/>
      <c r="Q12" s="6">
        <v>1674338842</v>
      </c>
      <c r="R12" s="4"/>
      <c r="S12" s="6">
        <v>2048546133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4"/>
      <c r="AC12" s="6">
        <v>2250</v>
      </c>
      <c r="AD12" s="4"/>
      <c r="AE12" s="6">
        <v>929100</v>
      </c>
      <c r="AF12" s="4"/>
      <c r="AG12" s="6">
        <v>1674338842</v>
      </c>
      <c r="AH12" s="4"/>
      <c r="AI12" s="6">
        <v>2090096101</v>
      </c>
      <c r="AJ12" s="4"/>
      <c r="AK12" s="8">
        <v>6.5943324122003419E-2</v>
      </c>
    </row>
    <row r="13" spans="1:37" ht="24.75" thickBo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7">
        <f>SUM(Q9:Q12)</f>
        <v>4590027856</v>
      </c>
      <c r="R13" s="4"/>
      <c r="S13" s="7">
        <f>SUM(S9:S12)</f>
        <v>5764076189</v>
      </c>
      <c r="T13" s="4"/>
      <c r="U13" s="4"/>
      <c r="V13" s="4"/>
      <c r="W13" s="7">
        <f>SUM(W9:W12)</f>
        <v>0</v>
      </c>
      <c r="X13" s="4"/>
      <c r="Y13" s="4"/>
      <c r="Z13" s="4"/>
      <c r="AA13" s="7">
        <f>SUM(AA9:AA12)</f>
        <v>839000000</v>
      </c>
      <c r="AB13" s="4"/>
      <c r="AC13" s="4"/>
      <c r="AD13" s="4"/>
      <c r="AE13" s="4"/>
      <c r="AF13" s="4"/>
      <c r="AG13" s="7">
        <f>SUM(AG9:AG12)</f>
        <v>3936721620</v>
      </c>
      <c r="AH13" s="4"/>
      <c r="AI13" s="7">
        <f>SUM(AI9:AI12)</f>
        <v>5034665351</v>
      </c>
      <c r="AJ13" s="4"/>
      <c r="AK13" s="12">
        <f>SUM(AK9:AK12)</f>
        <v>0.15884559990424563</v>
      </c>
    </row>
    <row r="14" spans="1:37" ht="24.75" thickTop="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6"/>
      <c r="AH14" s="4"/>
      <c r="AI14" s="6"/>
      <c r="AJ14" s="4"/>
      <c r="AK14" s="4"/>
    </row>
    <row r="15" spans="1:37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M18" sqref="M18"/>
    </sheetView>
  </sheetViews>
  <sheetFormatPr defaultRowHeight="24"/>
  <cols>
    <col min="1" max="1" width="22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.7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.75">
      <c r="A6" s="13" t="s">
        <v>58</v>
      </c>
      <c r="C6" s="14" t="s">
        <v>59</v>
      </c>
      <c r="D6" s="14" t="s">
        <v>59</v>
      </c>
      <c r="E6" s="14" t="s">
        <v>59</v>
      </c>
      <c r="F6" s="14" t="s">
        <v>59</v>
      </c>
      <c r="G6" s="14" t="s">
        <v>59</v>
      </c>
      <c r="H6" s="14" t="s">
        <v>59</v>
      </c>
      <c r="I6" s="14" t="s">
        <v>59</v>
      </c>
      <c r="K6" s="14" t="s">
        <v>111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19" ht="24.75">
      <c r="A7" s="14" t="s">
        <v>58</v>
      </c>
      <c r="C7" s="14" t="s">
        <v>60</v>
      </c>
      <c r="E7" s="14" t="s">
        <v>61</v>
      </c>
      <c r="G7" s="14" t="s">
        <v>62</v>
      </c>
      <c r="I7" s="14" t="s">
        <v>42</v>
      </c>
      <c r="K7" s="14" t="s">
        <v>63</v>
      </c>
      <c r="M7" s="14" t="s">
        <v>64</v>
      </c>
      <c r="O7" s="14" t="s">
        <v>65</v>
      </c>
      <c r="Q7" s="14" t="s">
        <v>63</v>
      </c>
      <c r="S7" s="14" t="s">
        <v>57</v>
      </c>
    </row>
    <row r="8" spans="1:19">
      <c r="A8" s="1" t="s">
        <v>66</v>
      </c>
      <c r="C8" s="4" t="s">
        <v>67</v>
      </c>
      <c r="D8" s="4"/>
      <c r="E8" s="4" t="s">
        <v>68</v>
      </c>
      <c r="F8" s="4"/>
      <c r="G8" s="4" t="s">
        <v>69</v>
      </c>
      <c r="H8" s="4"/>
      <c r="I8" s="6">
        <v>8</v>
      </c>
      <c r="J8" s="4"/>
      <c r="K8" s="6">
        <v>8447693</v>
      </c>
      <c r="L8" s="4"/>
      <c r="M8" s="6">
        <v>839047866</v>
      </c>
      <c r="N8" s="4"/>
      <c r="O8" s="6">
        <v>840168000</v>
      </c>
      <c r="P8" s="4"/>
      <c r="Q8" s="6">
        <v>7327559</v>
      </c>
      <c r="R8" s="4"/>
      <c r="S8" s="8">
        <v>2.3118726355640583E-4</v>
      </c>
    </row>
    <row r="9" spans="1:19">
      <c r="A9" s="1" t="s">
        <v>70</v>
      </c>
      <c r="C9" s="4" t="s">
        <v>71</v>
      </c>
      <c r="D9" s="4"/>
      <c r="E9" s="4" t="s">
        <v>68</v>
      </c>
      <c r="F9" s="4"/>
      <c r="G9" s="4" t="s">
        <v>72</v>
      </c>
      <c r="H9" s="4"/>
      <c r="I9" s="6">
        <v>8</v>
      </c>
      <c r="J9" s="4"/>
      <c r="K9" s="6">
        <v>472077</v>
      </c>
      <c r="L9" s="4"/>
      <c r="M9" s="6">
        <v>171725550</v>
      </c>
      <c r="N9" s="4"/>
      <c r="O9" s="6">
        <v>164781720</v>
      </c>
      <c r="P9" s="4"/>
      <c r="Q9" s="6">
        <v>7415907</v>
      </c>
      <c r="R9" s="4"/>
      <c r="S9" s="8">
        <v>2.3397467643983418E-4</v>
      </c>
    </row>
    <row r="10" spans="1:19">
      <c r="A10" s="1" t="s">
        <v>73</v>
      </c>
      <c r="C10" s="4" t="s">
        <v>74</v>
      </c>
      <c r="D10" s="4"/>
      <c r="E10" s="4" t="s">
        <v>68</v>
      </c>
      <c r="F10" s="4"/>
      <c r="G10" s="4" t="s">
        <v>75</v>
      </c>
      <c r="H10" s="4"/>
      <c r="I10" s="6">
        <v>8</v>
      </c>
      <c r="J10" s="4"/>
      <c r="K10" s="6">
        <v>1628585228</v>
      </c>
      <c r="L10" s="4"/>
      <c r="M10" s="6">
        <v>1636999306</v>
      </c>
      <c r="N10" s="4"/>
      <c r="O10" s="6">
        <v>1322455709</v>
      </c>
      <c r="P10" s="4"/>
      <c r="Q10" s="6">
        <v>1943128825</v>
      </c>
      <c r="R10" s="4"/>
      <c r="S10" s="8">
        <v>6.1306450864377096E-2</v>
      </c>
    </row>
    <row r="11" spans="1:19" ht="24.75" thickBot="1">
      <c r="C11" s="4"/>
      <c r="D11" s="4"/>
      <c r="E11" s="4"/>
      <c r="F11" s="4"/>
      <c r="G11" s="4"/>
      <c r="H11" s="4"/>
      <c r="I11" s="4"/>
      <c r="J11" s="4"/>
      <c r="K11" s="7">
        <f>SUM(K8:K10)</f>
        <v>1637504998</v>
      </c>
      <c r="L11" s="4"/>
      <c r="M11" s="7">
        <f>SUM(M8:M10)</f>
        <v>2647772722</v>
      </c>
      <c r="N11" s="4"/>
      <c r="O11" s="7">
        <f>SUM(O8:O10)</f>
        <v>2327405429</v>
      </c>
      <c r="P11" s="4"/>
      <c r="Q11" s="7">
        <f>SUM(SUM(Q8:Q10))</f>
        <v>1957872291</v>
      </c>
      <c r="R11" s="4"/>
      <c r="S11" s="12">
        <f>SUM(S8:S10)</f>
        <v>6.1771612804373335E-2</v>
      </c>
    </row>
    <row r="12" spans="1:19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</sheetData>
  <mergeCells count="17"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8:C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2"/>
  <sheetViews>
    <sheetView rightToLeft="1" workbookViewId="0">
      <selection activeCell="M12" sqref="M12"/>
    </sheetView>
  </sheetViews>
  <sheetFormatPr defaultRowHeight="24"/>
  <cols>
    <col min="1" max="1" width="22.28515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1.8554687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.75">
      <c r="A3" s="13" t="s">
        <v>76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.75">
      <c r="A6" s="14" t="s">
        <v>77</v>
      </c>
      <c r="B6" s="14" t="s">
        <v>77</v>
      </c>
      <c r="C6" s="14" t="s">
        <v>77</v>
      </c>
      <c r="D6" s="14" t="s">
        <v>77</v>
      </c>
      <c r="E6" s="14" t="s">
        <v>77</v>
      </c>
      <c r="F6" s="14" t="s">
        <v>77</v>
      </c>
      <c r="G6" s="14" t="s">
        <v>77</v>
      </c>
      <c r="I6" s="14" t="s">
        <v>78</v>
      </c>
      <c r="J6" s="14" t="s">
        <v>78</v>
      </c>
      <c r="K6" s="14" t="s">
        <v>78</v>
      </c>
      <c r="L6" s="14" t="s">
        <v>78</v>
      </c>
      <c r="M6" s="14" t="s">
        <v>78</v>
      </c>
      <c r="O6" s="14" t="s">
        <v>79</v>
      </c>
      <c r="P6" s="14" t="s">
        <v>79</v>
      </c>
      <c r="Q6" s="14" t="s">
        <v>79</v>
      </c>
      <c r="R6" s="14" t="s">
        <v>79</v>
      </c>
      <c r="S6" s="14" t="s">
        <v>79</v>
      </c>
    </row>
    <row r="7" spans="1:19" ht="24.75">
      <c r="A7" s="14" t="s">
        <v>80</v>
      </c>
      <c r="C7" s="14" t="s">
        <v>81</v>
      </c>
      <c r="E7" s="14" t="s">
        <v>41</v>
      </c>
      <c r="G7" s="14" t="s">
        <v>42</v>
      </c>
      <c r="I7" s="14" t="s">
        <v>82</v>
      </c>
      <c r="K7" s="14" t="s">
        <v>83</v>
      </c>
      <c r="M7" s="14" t="s">
        <v>84</v>
      </c>
      <c r="O7" s="14" t="s">
        <v>82</v>
      </c>
      <c r="Q7" s="14" t="s">
        <v>83</v>
      </c>
      <c r="S7" s="14" t="s">
        <v>84</v>
      </c>
    </row>
    <row r="8" spans="1:19">
      <c r="A8" s="1" t="s">
        <v>66</v>
      </c>
      <c r="C8" s="6">
        <v>17</v>
      </c>
      <c r="D8" s="4"/>
      <c r="E8" s="4" t="s">
        <v>112</v>
      </c>
      <c r="F8" s="4"/>
      <c r="G8" s="6">
        <v>8</v>
      </c>
      <c r="H8" s="4"/>
      <c r="I8" s="6">
        <v>47866</v>
      </c>
      <c r="J8" s="4"/>
      <c r="K8" s="6">
        <v>0</v>
      </c>
      <c r="L8" s="4"/>
      <c r="M8" s="6">
        <v>47866</v>
      </c>
      <c r="N8" s="4"/>
      <c r="O8" s="6">
        <v>102693</v>
      </c>
      <c r="P8" s="4"/>
      <c r="Q8" s="6">
        <v>0</v>
      </c>
      <c r="R8" s="4"/>
      <c r="S8" s="6">
        <v>102693</v>
      </c>
    </row>
    <row r="9" spans="1:19">
      <c r="A9" s="1" t="s">
        <v>70</v>
      </c>
      <c r="C9" s="6">
        <v>24</v>
      </c>
      <c r="D9" s="4"/>
      <c r="E9" s="4" t="s">
        <v>112</v>
      </c>
      <c r="F9" s="4"/>
      <c r="G9" s="6">
        <v>8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3361</v>
      </c>
      <c r="P9" s="4"/>
      <c r="Q9" s="6">
        <v>0</v>
      </c>
      <c r="R9" s="4"/>
      <c r="S9" s="6">
        <v>3361</v>
      </c>
    </row>
    <row r="10" spans="1:19">
      <c r="A10" s="1" t="s">
        <v>73</v>
      </c>
      <c r="C10" s="6">
        <v>17</v>
      </c>
      <c r="D10" s="4"/>
      <c r="E10" s="4" t="s">
        <v>112</v>
      </c>
      <c r="F10" s="4"/>
      <c r="G10" s="6">
        <v>8</v>
      </c>
      <c r="H10" s="4"/>
      <c r="I10" s="6">
        <v>2999306</v>
      </c>
      <c r="J10" s="4"/>
      <c r="K10" s="6">
        <v>0</v>
      </c>
      <c r="L10" s="4"/>
      <c r="M10" s="6">
        <v>2999306</v>
      </c>
      <c r="N10" s="4"/>
      <c r="O10" s="6">
        <v>12287287</v>
      </c>
      <c r="P10" s="4"/>
      <c r="Q10" s="6">
        <v>0</v>
      </c>
      <c r="R10" s="4"/>
      <c r="S10" s="6">
        <v>12287287</v>
      </c>
    </row>
    <row r="11" spans="1:19" ht="24.75" thickBot="1">
      <c r="C11" s="4"/>
      <c r="D11" s="4"/>
      <c r="E11" s="4"/>
      <c r="F11" s="4"/>
      <c r="G11" s="4"/>
      <c r="H11" s="4"/>
      <c r="I11" s="7">
        <f>SUM(I8:I10)</f>
        <v>3047172</v>
      </c>
      <c r="J11" s="4"/>
      <c r="K11" s="7">
        <f>SUM(K8:K10)</f>
        <v>0</v>
      </c>
      <c r="L11" s="4"/>
      <c r="M11" s="7">
        <f>SUM(M8:M10)</f>
        <v>3047172</v>
      </c>
      <c r="N11" s="4"/>
      <c r="O11" s="7">
        <f>SUM(O8:O10)</f>
        <v>12393341</v>
      </c>
      <c r="P11" s="4"/>
      <c r="Q11" s="7">
        <f>SUM(Q8:Q10)</f>
        <v>0</v>
      </c>
      <c r="R11" s="4"/>
      <c r="S11" s="7">
        <f>SUM(S8:S10)</f>
        <v>12393341</v>
      </c>
    </row>
    <row r="12" spans="1:19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O11" sqref="O11"/>
    </sheetView>
  </sheetViews>
  <sheetFormatPr defaultRowHeight="24"/>
  <cols>
    <col min="1" max="1" width="28.28515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.75">
      <c r="A3" s="13" t="s">
        <v>76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.75">
      <c r="A6" s="13" t="s">
        <v>3</v>
      </c>
      <c r="C6" s="14" t="s">
        <v>85</v>
      </c>
      <c r="D6" s="14" t="s">
        <v>85</v>
      </c>
      <c r="E6" s="14" t="s">
        <v>85</v>
      </c>
      <c r="F6" s="14" t="s">
        <v>85</v>
      </c>
      <c r="G6" s="14" t="s">
        <v>85</v>
      </c>
      <c r="I6" s="14" t="s">
        <v>78</v>
      </c>
      <c r="J6" s="14" t="s">
        <v>78</v>
      </c>
      <c r="K6" s="14" t="s">
        <v>78</v>
      </c>
      <c r="L6" s="14" t="s">
        <v>78</v>
      </c>
      <c r="M6" s="14" t="s">
        <v>78</v>
      </c>
      <c r="O6" s="14" t="s">
        <v>79</v>
      </c>
      <c r="P6" s="14" t="s">
        <v>79</v>
      </c>
      <c r="Q6" s="14" t="s">
        <v>79</v>
      </c>
      <c r="R6" s="14" t="s">
        <v>79</v>
      </c>
      <c r="S6" s="14" t="s">
        <v>79</v>
      </c>
    </row>
    <row r="7" spans="1:19" ht="24.75">
      <c r="A7" s="14" t="s">
        <v>3</v>
      </c>
      <c r="C7" s="14" t="s">
        <v>86</v>
      </c>
      <c r="E7" s="14" t="s">
        <v>87</v>
      </c>
      <c r="G7" s="14" t="s">
        <v>88</v>
      </c>
      <c r="I7" s="14" t="s">
        <v>89</v>
      </c>
      <c r="K7" s="14" t="s">
        <v>83</v>
      </c>
      <c r="M7" s="14" t="s">
        <v>90</v>
      </c>
      <c r="O7" s="14" t="s">
        <v>89</v>
      </c>
      <c r="Q7" s="14" t="s">
        <v>83</v>
      </c>
      <c r="S7" s="14" t="s">
        <v>90</v>
      </c>
    </row>
    <row r="8" spans="1:19">
      <c r="A8" s="1" t="s">
        <v>18</v>
      </c>
      <c r="C8" s="4" t="s">
        <v>91</v>
      </c>
      <c r="D8" s="4"/>
      <c r="E8" s="6">
        <v>17706</v>
      </c>
      <c r="F8" s="4"/>
      <c r="G8" s="6">
        <v>5650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100038900</v>
      </c>
      <c r="P8" s="4"/>
      <c r="Q8" s="6">
        <v>12684358</v>
      </c>
      <c r="R8" s="4"/>
      <c r="S8" s="6">
        <v>87354542</v>
      </c>
    </row>
    <row r="9" spans="1:19" ht="24.75" thickBot="1">
      <c r="C9" s="4"/>
      <c r="D9" s="4"/>
      <c r="E9" s="4"/>
      <c r="F9" s="4"/>
      <c r="G9" s="4"/>
      <c r="H9" s="4"/>
      <c r="I9" s="7">
        <f>SUM(I8)</f>
        <v>0</v>
      </c>
      <c r="J9" s="4"/>
      <c r="K9" s="7">
        <f>SUM(K8)</f>
        <v>0</v>
      </c>
      <c r="L9" s="4"/>
      <c r="M9" s="7">
        <f>SUM(M8)</f>
        <v>0</v>
      </c>
      <c r="N9" s="4"/>
      <c r="O9" s="7">
        <f>SUM(O8)</f>
        <v>100038900</v>
      </c>
      <c r="P9" s="4"/>
      <c r="Q9" s="7">
        <f>SUM(Q8)</f>
        <v>12684358</v>
      </c>
      <c r="R9" s="4"/>
      <c r="S9" s="7">
        <f>SUM(S8)</f>
        <v>87354542</v>
      </c>
    </row>
    <row r="10" spans="1:19" ht="24.75" thickTop="1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1"/>
  <sheetViews>
    <sheetView rightToLeft="1" workbookViewId="0">
      <selection activeCell="I41" sqref="I41"/>
    </sheetView>
  </sheetViews>
  <sheetFormatPr defaultRowHeight="24"/>
  <cols>
    <col min="1" max="1" width="30.140625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8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.75">
      <c r="A3" s="13" t="s">
        <v>76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.75">
      <c r="A6" s="13" t="s">
        <v>3</v>
      </c>
      <c r="C6" s="14" t="s">
        <v>78</v>
      </c>
      <c r="D6" s="14" t="s">
        <v>78</v>
      </c>
      <c r="E6" s="14" t="s">
        <v>78</v>
      </c>
      <c r="F6" s="14" t="s">
        <v>78</v>
      </c>
      <c r="G6" s="14" t="s">
        <v>78</v>
      </c>
      <c r="H6" s="14" t="s">
        <v>78</v>
      </c>
      <c r="I6" s="14" t="s">
        <v>78</v>
      </c>
      <c r="K6" s="14" t="s">
        <v>79</v>
      </c>
      <c r="L6" s="14" t="s">
        <v>79</v>
      </c>
      <c r="M6" s="14" t="s">
        <v>79</v>
      </c>
      <c r="N6" s="14" t="s">
        <v>79</v>
      </c>
      <c r="O6" s="14" t="s">
        <v>79</v>
      </c>
      <c r="P6" s="14" t="s">
        <v>79</v>
      </c>
      <c r="Q6" s="14" t="s">
        <v>79</v>
      </c>
    </row>
    <row r="7" spans="1:17" ht="24.75">
      <c r="A7" s="14" t="s">
        <v>3</v>
      </c>
      <c r="C7" s="14" t="s">
        <v>7</v>
      </c>
      <c r="E7" s="14" t="s">
        <v>92</v>
      </c>
      <c r="G7" s="14" t="s">
        <v>93</v>
      </c>
      <c r="I7" s="14" t="s">
        <v>94</v>
      </c>
      <c r="K7" s="14" t="s">
        <v>7</v>
      </c>
      <c r="M7" s="14" t="s">
        <v>92</v>
      </c>
      <c r="O7" s="14" t="s">
        <v>93</v>
      </c>
      <c r="Q7" s="14" t="s">
        <v>94</v>
      </c>
    </row>
    <row r="8" spans="1:17">
      <c r="A8" s="1" t="s">
        <v>27</v>
      </c>
      <c r="C8" s="6">
        <v>203964</v>
      </c>
      <c r="D8" s="4"/>
      <c r="E8" s="6">
        <v>1415197891</v>
      </c>
      <c r="F8" s="4"/>
      <c r="G8" s="6">
        <v>1198254947</v>
      </c>
      <c r="H8" s="4"/>
      <c r="I8" s="6">
        <f>E8-G8</f>
        <v>216942944</v>
      </c>
      <c r="J8" s="4"/>
      <c r="K8" s="6">
        <v>203964</v>
      </c>
      <c r="L8" s="4"/>
      <c r="M8" s="6">
        <v>1415197891</v>
      </c>
      <c r="N8" s="4"/>
      <c r="O8" s="6">
        <v>1171897394</v>
      </c>
      <c r="P8" s="4"/>
      <c r="Q8" s="6">
        <f>M8-O8</f>
        <v>243300497</v>
      </c>
    </row>
    <row r="9" spans="1:17">
      <c r="A9" s="1" t="s">
        <v>15</v>
      </c>
      <c r="C9" s="6">
        <v>166917</v>
      </c>
      <c r="D9" s="4"/>
      <c r="E9" s="6">
        <v>2093958909</v>
      </c>
      <c r="F9" s="4"/>
      <c r="G9" s="6">
        <v>1634349861</v>
      </c>
      <c r="H9" s="4"/>
      <c r="I9" s="6">
        <f t="shared" ref="I9:I29" si="0">E9-G9</f>
        <v>459609048</v>
      </c>
      <c r="J9" s="4"/>
      <c r="K9" s="6">
        <v>166917</v>
      </c>
      <c r="L9" s="4"/>
      <c r="M9" s="6">
        <v>2093958909</v>
      </c>
      <c r="N9" s="4"/>
      <c r="O9" s="6">
        <v>1541432509</v>
      </c>
      <c r="P9" s="4"/>
      <c r="Q9" s="6">
        <f t="shared" ref="Q9:Q29" si="1">M9-O9</f>
        <v>552526400</v>
      </c>
    </row>
    <row r="10" spans="1:17">
      <c r="A10" s="1" t="s">
        <v>18</v>
      </c>
      <c r="C10" s="6">
        <v>17706</v>
      </c>
      <c r="D10" s="4"/>
      <c r="E10" s="6">
        <v>859791718</v>
      </c>
      <c r="F10" s="4"/>
      <c r="G10" s="6">
        <v>698745777</v>
      </c>
      <c r="H10" s="4"/>
      <c r="I10" s="6">
        <f t="shared" si="0"/>
        <v>161045941</v>
      </c>
      <c r="J10" s="4"/>
      <c r="K10" s="6">
        <v>17706</v>
      </c>
      <c r="L10" s="4"/>
      <c r="M10" s="6">
        <v>859791718</v>
      </c>
      <c r="N10" s="4"/>
      <c r="O10" s="6">
        <v>731306978</v>
      </c>
      <c r="P10" s="4"/>
      <c r="Q10" s="6">
        <f t="shared" si="1"/>
        <v>128484740</v>
      </c>
    </row>
    <row r="11" spans="1:17">
      <c r="A11" s="1" t="s">
        <v>24</v>
      </c>
      <c r="C11" s="6">
        <v>63275</v>
      </c>
      <c r="D11" s="4"/>
      <c r="E11" s="6">
        <v>1140979039</v>
      </c>
      <c r="F11" s="4"/>
      <c r="G11" s="6">
        <v>984990725</v>
      </c>
      <c r="H11" s="4"/>
      <c r="I11" s="6">
        <f t="shared" si="0"/>
        <v>155988314</v>
      </c>
      <c r="J11" s="4"/>
      <c r="K11" s="6">
        <v>63275</v>
      </c>
      <c r="L11" s="4"/>
      <c r="M11" s="6">
        <v>1140979039</v>
      </c>
      <c r="N11" s="4"/>
      <c r="O11" s="6">
        <v>869886445</v>
      </c>
      <c r="P11" s="4"/>
      <c r="Q11" s="6">
        <f t="shared" si="1"/>
        <v>271092594</v>
      </c>
    </row>
    <row r="12" spans="1:17">
      <c r="A12" s="1" t="s">
        <v>33</v>
      </c>
      <c r="C12" s="6">
        <v>3472</v>
      </c>
      <c r="D12" s="4"/>
      <c r="E12" s="6">
        <v>1102963255</v>
      </c>
      <c r="F12" s="4"/>
      <c r="G12" s="6">
        <v>1099929131</v>
      </c>
      <c r="H12" s="4"/>
      <c r="I12" s="6">
        <f t="shared" si="0"/>
        <v>3034124</v>
      </c>
      <c r="J12" s="4"/>
      <c r="K12" s="6">
        <v>3472</v>
      </c>
      <c r="L12" s="4"/>
      <c r="M12" s="6">
        <v>1102963255</v>
      </c>
      <c r="N12" s="4"/>
      <c r="O12" s="6">
        <v>1099929131</v>
      </c>
      <c r="P12" s="4"/>
      <c r="Q12" s="6">
        <f t="shared" si="1"/>
        <v>3034124</v>
      </c>
    </row>
    <row r="13" spans="1:17">
      <c r="A13" s="1" t="s">
        <v>30</v>
      </c>
      <c r="C13" s="6">
        <v>77698</v>
      </c>
      <c r="D13" s="4"/>
      <c r="E13" s="6">
        <v>2545688569</v>
      </c>
      <c r="F13" s="4"/>
      <c r="G13" s="6">
        <v>2302396124</v>
      </c>
      <c r="H13" s="4"/>
      <c r="I13" s="6">
        <f t="shared" si="0"/>
        <v>243292445</v>
      </c>
      <c r="J13" s="4"/>
      <c r="K13" s="6">
        <v>77698</v>
      </c>
      <c r="L13" s="4"/>
      <c r="M13" s="6">
        <v>2545688569</v>
      </c>
      <c r="N13" s="4"/>
      <c r="O13" s="6">
        <v>2129388163</v>
      </c>
      <c r="P13" s="4"/>
      <c r="Q13" s="6">
        <f t="shared" si="1"/>
        <v>416300406</v>
      </c>
    </row>
    <row r="14" spans="1:17">
      <c r="A14" s="1" t="s">
        <v>19</v>
      </c>
      <c r="C14" s="6">
        <v>61312</v>
      </c>
      <c r="D14" s="4"/>
      <c r="E14" s="6">
        <v>1249417468</v>
      </c>
      <c r="F14" s="4"/>
      <c r="G14" s="6">
        <v>1129351497</v>
      </c>
      <c r="H14" s="4"/>
      <c r="I14" s="6">
        <f t="shared" si="0"/>
        <v>120065971</v>
      </c>
      <c r="J14" s="4"/>
      <c r="K14" s="6">
        <v>61312</v>
      </c>
      <c r="L14" s="4"/>
      <c r="M14" s="6">
        <v>1249417468</v>
      </c>
      <c r="N14" s="4"/>
      <c r="O14" s="6">
        <v>985516120</v>
      </c>
      <c r="P14" s="4"/>
      <c r="Q14" s="6">
        <f t="shared" si="1"/>
        <v>263901348</v>
      </c>
    </row>
    <row r="15" spans="1:17">
      <c r="A15" s="1" t="s">
        <v>16</v>
      </c>
      <c r="C15" s="6">
        <v>168145</v>
      </c>
      <c r="D15" s="4"/>
      <c r="E15" s="6">
        <v>2116049841</v>
      </c>
      <c r="F15" s="4"/>
      <c r="G15" s="6">
        <v>1728274515</v>
      </c>
      <c r="H15" s="4"/>
      <c r="I15" s="6">
        <f t="shared" si="0"/>
        <v>387775326</v>
      </c>
      <c r="J15" s="4"/>
      <c r="K15" s="6">
        <v>168145</v>
      </c>
      <c r="L15" s="4"/>
      <c r="M15" s="6">
        <v>2116049841</v>
      </c>
      <c r="N15" s="4"/>
      <c r="O15" s="6">
        <v>1597901776</v>
      </c>
      <c r="P15" s="4"/>
      <c r="Q15" s="6">
        <f t="shared" si="1"/>
        <v>518148065</v>
      </c>
    </row>
    <row r="16" spans="1:17">
      <c r="A16" s="1" t="s">
        <v>31</v>
      </c>
      <c r="C16" s="6">
        <v>235811</v>
      </c>
      <c r="D16" s="4"/>
      <c r="E16" s="6">
        <v>987560586</v>
      </c>
      <c r="F16" s="4"/>
      <c r="G16" s="6">
        <v>907393075</v>
      </c>
      <c r="H16" s="4"/>
      <c r="I16" s="6">
        <f t="shared" si="0"/>
        <v>80167511</v>
      </c>
      <c r="J16" s="4"/>
      <c r="K16" s="6">
        <v>235811</v>
      </c>
      <c r="L16" s="4"/>
      <c r="M16" s="6">
        <v>987560586</v>
      </c>
      <c r="N16" s="4"/>
      <c r="O16" s="6">
        <v>816677209</v>
      </c>
      <c r="P16" s="4"/>
      <c r="Q16" s="6">
        <f t="shared" si="1"/>
        <v>170883377</v>
      </c>
    </row>
    <row r="17" spans="1:17">
      <c r="A17" s="1" t="s">
        <v>22</v>
      </c>
      <c r="C17" s="6">
        <v>321782</v>
      </c>
      <c r="D17" s="4"/>
      <c r="E17" s="6">
        <v>1436524480</v>
      </c>
      <c r="F17" s="4"/>
      <c r="G17" s="6">
        <v>1314015267</v>
      </c>
      <c r="H17" s="4"/>
      <c r="I17" s="6">
        <f t="shared" si="0"/>
        <v>122509213</v>
      </c>
      <c r="J17" s="4"/>
      <c r="K17" s="6">
        <v>321782</v>
      </c>
      <c r="L17" s="4"/>
      <c r="M17" s="6">
        <v>1436524480</v>
      </c>
      <c r="N17" s="4"/>
      <c r="O17" s="6">
        <v>1058441217</v>
      </c>
      <c r="P17" s="4"/>
      <c r="Q17" s="6">
        <f t="shared" si="1"/>
        <v>378083263</v>
      </c>
    </row>
    <row r="18" spans="1:17">
      <c r="A18" s="1" t="s">
        <v>20</v>
      </c>
      <c r="C18" s="6">
        <v>127747</v>
      </c>
      <c r="D18" s="4"/>
      <c r="E18" s="6">
        <v>1423523208</v>
      </c>
      <c r="F18" s="4"/>
      <c r="G18" s="6">
        <v>1247011410</v>
      </c>
      <c r="H18" s="4"/>
      <c r="I18" s="6">
        <f t="shared" si="0"/>
        <v>176511798</v>
      </c>
      <c r="J18" s="4"/>
      <c r="K18" s="6">
        <v>127747</v>
      </c>
      <c r="L18" s="4"/>
      <c r="M18" s="6">
        <v>1423523208</v>
      </c>
      <c r="N18" s="4"/>
      <c r="O18" s="6">
        <v>1165739791</v>
      </c>
      <c r="P18" s="4"/>
      <c r="Q18" s="6">
        <f t="shared" si="1"/>
        <v>257783417</v>
      </c>
    </row>
    <row r="19" spans="1:17">
      <c r="A19" s="1" t="s">
        <v>25</v>
      </c>
      <c r="C19" s="6">
        <v>26389</v>
      </c>
      <c r="D19" s="4"/>
      <c r="E19" s="6">
        <v>481881572</v>
      </c>
      <c r="F19" s="4"/>
      <c r="G19" s="6">
        <v>393217461</v>
      </c>
      <c r="H19" s="4"/>
      <c r="I19" s="6">
        <f t="shared" si="0"/>
        <v>88664111</v>
      </c>
      <c r="J19" s="4"/>
      <c r="K19" s="6">
        <v>26389</v>
      </c>
      <c r="L19" s="4"/>
      <c r="M19" s="6">
        <v>481881572</v>
      </c>
      <c r="N19" s="4"/>
      <c r="O19" s="6">
        <v>345999888</v>
      </c>
      <c r="P19" s="4"/>
      <c r="Q19" s="6">
        <f t="shared" si="1"/>
        <v>135881684</v>
      </c>
    </row>
    <row r="20" spans="1:17">
      <c r="A20" s="1" t="s">
        <v>28</v>
      </c>
      <c r="C20" s="6">
        <v>36484</v>
      </c>
      <c r="D20" s="4"/>
      <c r="E20" s="6">
        <v>586073430</v>
      </c>
      <c r="F20" s="4"/>
      <c r="G20" s="6">
        <v>446808456</v>
      </c>
      <c r="H20" s="4"/>
      <c r="I20" s="6">
        <f t="shared" si="0"/>
        <v>139264974</v>
      </c>
      <c r="J20" s="4"/>
      <c r="K20" s="6">
        <v>36484</v>
      </c>
      <c r="L20" s="4"/>
      <c r="M20" s="6">
        <v>586073430</v>
      </c>
      <c r="N20" s="4"/>
      <c r="O20" s="6">
        <v>352514464</v>
      </c>
      <c r="P20" s="4"/>
      <c r="Q20" s="6">
        <f t="shared" si="1"/>
        <v>233558966</v>
      </c>
    </row>
    <row r="21" spans="1:17">
      <c r="A21" s="1" t="s">
        <v>21</v>
      </c>
      <c r="C21" s="6">
        <v>199933</v>
      </c>
      <c r="D21" s="4"/>
      <c r="E21" s="6">
        <v>988549664</v>
      </c>
      <c r="F21" s="4"/>
      <c r="G21" s="6">
        <v>868309908</v>
      </c>
      <c r="H21" s="4"/>
      <c r="I21" s="6">
        <f t="shared" si="0"/>
        <v>120239756</v>
      </c>
      <c r="J21" s="4"/>
      <c r="K21" s="6">
        <v>199933</v>
      </c>
      <c r="L21" s="4"/>
      <c r="M21" s="6">
        <v>988549664</v>
      </c>
      <c r="N21" s="4"/>
      <c r="O21" s="6">
        <v>809283119</v>
      </c>
      <c r="P21" s="4"/>
      <c r="Q21" s="6">
        <f t="shared" si="1"/>
        <v>179266545</v>
      </c>
    </row>
    <row r="22" spans="1:17">
      <c r="A22" s="1" t="s">
        <v>29</v>
      </c>
      <c r="C22" s="6">
        <v>160369</v>
      </c>
      <c r="D22" s="4"/>
      <c r="E22" s="6">
        <v>1253000362</v>
      </c>
      <c r="F22" s="4"/>
      <c r="G22" s="6">
        <v>1120686075</v>
      </c>
      <c r="H22" s="4"/>
      <c r="I22" s="6">
        <f t="shared" si="0"/>
        <v>132314287</v>
      </c>
      <c r="J22" s="4"/>
      <c r="K22" s="6">
        <v>160369</v>
      </c>
      <c r="L22" s="4"/>
      <c r="M22" s="6">
        <v>1253000362</v>
      </c>
      <c r="N22" s="4"/>
      <c r="O22" s="6">
        <v>1001631207</v>
      </c>
      <c r="P22" s="4"/>
      <c r="Q22" s="6">
        <f t="shared" si="1"/>
        <v>251369155</v>
      </c>
    </row>
    <row r="23" spans="1:17">
      <c r="A23" s="1" t="s">
        <v>32</v>
      </c>
      <c r="C23" s="6">
        <v>205058</v>
      </c>
      <c r="D23" s="4"/>
      <c r="E23" s="6">
        <v>1343291793</v>
      </c>
      <c r="F23" s="4"/>
      <c r="G23" s="6">
        <v>1020208714</v>
      </c>
      <c r="H23" s="4"/>
      <c r="I23" s="6">
        <f t="shared" si="0"/>
        <v>323083079</v>
      </c>
      <c r="J23" s="4"/>
      <c r="K23" s="6">
        <v>205058</v>
      </c>
      <c r="L23" s="4"/>
      <c r="M23" s="6">
        <v>1343291793</v>
      </c>
      <c r="N23" s="4"/>
      <c r="O23" s="6">
        <v>870591691</v>
      </c>
      <c r="P23" s="4"/>
      <c r="Q23" s="6">
        <f t="shared" si="1"/>
        <v>472700102</v>
      </c>
    </row>
    <row r="24" spans="1:17">
      <c r="A24" s="1" t="s">
        <v>17</v>
      </c>
      <c r="C24" s="6">
        <v>6532</v>
      </c>
      <c r="D24" s="4"/>
      <c r="E24" s="6">
        <v>861638961</v>
      </c>
      <c r="F24" s="4"/>
      <c r="G24" s="6">
        <v>803200750</v>
      </c>
      <c r="H24" s="4"/>
      <c r="I24" s="6">
        <f t="shared" si="0"/>
        <v>58438211</v>
      </c>
      <c r="J24" s="4"/>
      <c r="K24" s="6">
        <v>6532</v>
      </c>
      <c r="L24" s="4"/>
      <c r="M24" s="6">
        <v>861638961</v>
      </c>
      <c r="N24" s="4"/>
      <c r="O24" s="6">
        <v>777552868</v>
      </c>
      <c r="P24" s="4"/>
      <c r="Q24" s="6">
        <f t="shared" si="1"/>
        <v>84086093</v>
      </c>
    </row>
    <row r="25" spans="1:17">
      <c r="A25" s="1" t="s">
        <v>34</v>
      </c>
      <c r="C25" s="6">
        <v>83956</v>
      </c>
      <c r="D25" s="4"/>
      <c r="E25" s="6">
        <v>1398730299</v>
      </c>
      <c r="F25" s="4"/>
      <c r="G25" s="6">
        <v>1300844936</v>
      </c>
      <c r="H25" s="4"/>
      <c r="I25" s="6">
        <f t="shared" si="0"/>
        <v>97885363</v>
      </c>
      <c r="J25" s="4"/>
      <c r="K25" s="6">
        <v>83956</v>
      </c>
      <c r="L25" s="4"/>
      <c r="M25" s="6">
        <v>1398730299</v>
      </c>
      <c r="N25" s="4"/>
      <c r="O25" s="6">
        <v>1300844936</v>
      </c>
      <c r="P25" s="4"/>
      <c r="Q25" s="6">
        <f t="shared" si="1"/>
        <v>97885363</v>
      </c>
    </row>
    <row r="26" spans="1:17">
      <c r="A26" s="1" t="s">
        <v>23</v>
      </c>
      <c r="C26" s="6">
        <v>68414</v>
      </c>
      <c r="D26" s="4"/>
      <c r="E26" s="6">
        <v>1206443057</v>
      </c>
      <c r="F26" s="4"/>
      <c r="G26" s="6">
        <v>1024864536</v>
      </c>
      <c r="H26" s="4"/>
      <c r="I26" s="6">
        <f t="shared" si="0"/>
        <v>181578521</v>
      </c>
      <c r="J26" s="4"/>
      <c r="K26" s="6">
        <v>68414</v>
      </c>
      <c r="L26" s="4"/>
      <c r="M26" s="6">
        <v>1206443057</v>
      </c>
      <c r="N26" s="4"/>
      <c r="O26" s="6">
        <v>1016205919</v>
      </c>
      <c r="P26" s="4"/>
      <c r="Q26" s="6">
        <f t="shared" si="1"/>
        <v>190237138</v>
      </c>
    </row>
    <row r="27" spans="1:17">
      <c r="A27" s="1" t="s">
        <v>54</v>
      </c>
      <c r="C27" s="6">
        <v>2250</v>
      </c>
      <c r="D27" s="4"/>
      <c r="E27" s="6">
        <v>2090096101</v>
      </c>
      <c r="F27" s="4"/>
      <c r="G27" s="6">
        <v>2048546133</v>
      </c>
      <c r="H27" s="4"/>
      <c r="I27" s="6">
        <f t="shared" si="0"/>
        <v>41549968</v>
      </c>
      <c r="J27" s="4"/>
      <c r="K27" s="6">
        <v>2250</v>
      </c>
      <c r="L27" s="4"/>
      <c r="M27" s="6">
        <v>2090096101</v>
      </c>
      <c r="N27" s="4"/>
      <c r="O27" s="6">
        <v>2025465317</v>
      </c>
      <c r="P27" s="4"/>
      <c r="Q27" s="6">
        <f t="shared" si="1"/>
        <v>64630784</v>
      </c>
    </row>
    <row r="28" spans="1:17">
      <c r="A28" s="1" t="s">
        <v>51</v>
      </c>
      <c r="C28" s="6">
        <v>2960</v>
      </c>
      <c r="D28" s="4"/>
      <c r="E28" s="6">
        <v>2932739544</v>
      </c>
      <c r="F28" s="4"/>
      <c r="G28" s="6">
        <v>2875888250</v>
      </c>
      <c r="H28" s="4"/>
      <c r="I28" s="6">
        <f t="shared" si="0"/>
        <v>56851294</v>
      </c>
      <c r="J28" s="4"/>
      <c r="K28" s="6">
        <v>2960</v>
      </c>
      <c r="L28" s="4"/>
      <c r="M28" s="6">
        <v>2932739544</v>
      </c>
      <c r="N28" s="4"/>
      <c r="O28" s="6">
        <v>2833775085</v>
      </c>
      <c r="P28" s="4"/>
      <c r="Q28" s="6">
        <f>M28-O28</f>
        <v>98964459</v>
      </c>
    </row>
    <row r="29" spans="1:17">
      <c r="A29" s="1" t="s">
        <v>44</v>
      </c>
      <c r="C29" s="6">
        <v>15</v>
      </c>
      <c r="D29" s="4"/>
      <c r="E29" s="6">
        <v>11829705</v>
      </c>
      <c r="F29" s="4"/>
      <c r="G29" s="6">
        <v>11547906</v>
      </c>
      <c r="H29" s="4"/>
      <c r="I29" s="6">
        <f t="shared" si="0"/>
        <v>281799</v>
      </c>
      <c r="J29" s="4"/>
      <c r="K29" s="6">
        <v>15</v>
      </c>
      <c r="L29" s="4"/>
      <c r="M29" s="6">
        <v>11829705</v>
      </c>
      <c r="N29" s="4"/>
      <c r="O29" s="6">
        <v>11571152</v>
      </c>
      <c r="P29" s="4"/>
      <c r="Q29" s="6">
        <f t="shared" si="1"/>
        <v>258553</v>
      </c>
    </row>
    <row r="30" spans="1:17" ht="24.75" thickBot="1">
      <c r="C30" s="4"/>
      <c r="D30" s="4"/>
      <c r="E30" s="7">
        <f>SUM(E8:E29)</f>
        <v>29525929452</v>
      </c>
      <c r="F30" s="4"/>
      <c r="G30" s="7">
        <f>SUM(SUM(G8:G29))</f>
        <v>26158835454</v>
      </c>
      <c r="H30" s="4"/>
      <c r="I30" s="7">
        <f>SUM(I8:I29)</f>
        <v>3367093998</v>
      </c>
      <c r="J30" s="4"/>
      <c r="K30" s="4"/>
      <c r="L30" s="4"/>
      <c r="M30" s="7">
        <f>SUM(M8:M29)</f>
        <v>29525929452</v>
      </c>
      <c r="N30" s="4"/>
      <c r="O30" s="7">
        <f>SUM(O8:O29)</f>
        <v>24513552379</v>
      </c>
      <c r="P30" s="4"/>
      <c r="Q30" s="7">
        <f>SUM(Q8:Q29)</f>
        <v>5012377073</v>
      </c>
    </row>
    <row r="31" spans="1:17" ht="24.75" thickTop="1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3"/>
  <sheetViews>
    <sheetView rightToLeft="1" workbookViewId="0">
      <selection activeCell="Q11" sqref="Q11"/>
    </sheetView>
  </sheetViews>
  <sheetFormatPr defaultRowHeight="24"/>
  <cols>
    <col min="1" max="1" width="28.85546875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4.5703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8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4.57031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.75">
      <c r="A3" s="13" t="s">
        <v>76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.75">
      <c r="A6" s="13" t="s">
        <v>3</v>
      </c>
      <c r="C6" s="14" t="s">
        <v>78</v>
      </c>
      <c r="D6" s="14" t="s">
        <v>78</v>
      </c>
      <c r="E6" s="14" t="s">
        <v>78</v>
      </c>
      <c r="F6" s="14" t="s">
        <v>78</v>
      </c>
      <c r="G6" s="14" t="s">
        <v>78</v>
      </c>
      <c r="H6" s="14" t="s">
        <v>78</v>
      </c>
      <c r="I6" s="14" t="s">
        <v>78</v>
      </c>
      <c r="K6" s="14" t="s">
        <v>79</v>
      </c>
      <c r="L6" s="14" t="s">
        <v>79</v>
      </c>
      <c r="M6" s="14" t="s">
        <v>79</v>
      </c>
      <c r="N6" s="14" t="s">
        <v>79</v>
      </c>
      <c r="O6" s="14" t="s">
        <v>79</v>
      </c>
      <c r="P6" s="14" t="s">
        <v>79</v>
      </c>
      <c r="Q6" s="14" t="s">
        <v>79</v>
      </c>
    </row>
    <row r="7" spans="1:17" ht="24.75">
      <c r="A7" s="14" t="s">
        <v>3</v>
      </c>
      <c r="C7" s="14" t="s">
        <v>7</v>
      </c>
      <c r="E7" s="14" t="s">
        <v>92</v>
      </c>
      <c r="G7" s="14" t="s">
        <v>93</v>
      </c>
      <c r="I7" s="14" t="s">
        <v>95</v>
      </c>
      <c r="K7" s="14" t="s">
        <v>7</v>
      </c>
      <c r="M7" s="14" t="s">
        <v>92</v>
      </c>
      <c r="O7" s="14" t="s">
        <v>93</v>
      </c>
      <c r="Q7" s="14" t="s">
        <v>95</v>
      </c>
    </row>
    <row r="8" spans="1:17">
      <c r="A8" s="1" t="s">
        <v>26</v>
      </c>
      <c r="C8" s="6">
        <v>109578</v>
      </c>
      <c r="D8" s="4"/>
      <c r="E8" s="6">
        <v>784267284</v>
      </c>
      <c r="F8" s="4"/>
      <c r="G8" s="6">
        <v>645822316</v>
      </c>
      <c r="H8" s="4"/>
      <c r="I8" s="6">
        <f>E8-G8</f>
        <v>138444968</v>
      </c>
      <c r="J8" s="4"/>
      <c r="K8" s="6">
        <v>130853</v>
      </c>
      <c r="L8" s="4"/>
      <c r="M8" s="6">
        <v>933152126</v>
      </c>
      <c r="N8" s="4"/>
      <c r="O8" s="6">
        <v>771211263</v>
      </c>
      <c r="P8" s="4"/>
      <c r="Q8" s="6">
        <f>M8-O8</f>
        <v>161940863</v>
      </c>
    </row>
    <row r="9" spans="1:17">
      <c r="A9" s="1" t="s">
        <v>32</v>
      </c>
      <c r="C9" s="6">
        <v>0</v>
      </c>
      <c r="D9" s="4"/>
      <c r="E9" s="6">
        <v>0</v>
      </c>
      <c r="F9" s="4"/>
      <c r="G9" s="6">
        <v>0</v>
      </c>
      <c r="H9" s="4"/>
      <c r="I9" s="6">
        <f t="shared" ref="I9:I11" si="0">E9-G9</f>
        <v>0</v>
      </c>
      <c r="J9" s="4"/>
      <c r="K9" s="6">
        <v>58015</v>
      </c>
      <c r="L9" s="4"/>
      <c r="M9" s="6">
        <v>268741325</v>
      </c>
      <c r="N9" s="4"/>
      <c r="O9" s="6">
        <v>246307762</v>
      </c>
      <c r="P9" s="4"/>
      <c r="Q9" s="6">
        <f t="shared" ref="Q9:Q11" si="1">M9-O9</f>
        <v>22433563</v>
      </c>
    </row>
    <row r="10" spans="1:17">
      <c r="A10" s="1" t="s">
        <v>48</v>
      </c>
      <c r="C10" s="6">
        <v>839</v>
      </c>
      <c r="D10" s="4"/>
      <c r="E10" s="6">
        <v>839000000</v>
      </c>
      <c r="F10" s="4"/>
      <c r="G10" s="6">
        <v>813732823</v>
      </c>
      <c r="H10" s="4"/>
      <c r="I10" s="6">
        <f t="shared" si="0"/>
        <v>25267177</v>
      </c>
      <c r="J10" s="4"/>
      <c r="K10" s="6">
        <v>3339</v>
      </c>
      <c r="L10" s="4"/>
      <c r="M10" s="6">
        <v>3304154116</v>
      </c>
      <c r="N10" s="4"/>
      <c r="O10" s="6">
        <v>3238443265</v>
      </c>
      <c r="P10" s="4"/>
      <c r="Q10" s="6">
        <f>M10-O10</f>
        <v>65710851</v>
      </c>
    </row>
    <row r="11" spans="1:17">
      <c r="A11" s="1" t="s">
        <v>54</v>
      </c>
      <c r="C11" s="6">
        <v>0</v>
      </c>
      <c r="D11" s="4"/>
      <c r="E11" s="6">
        <v>0</v>
      </c>
      <c r="F11" s="4"/>
      <c r="G11" s="6">
        <v>0</v>
      </c>
      <c r="H11" s="4"/>
      <c r="I11" s="6">
        <f t="shared" si="0"/>
        <v>0</v>
      </c>
      <c r="J11" s="4"/>
      <c r="K11" s="6">
        <v>100</v>
      </c>
      <c r="L11" s="4"/>
      <c r="M11" s="6">
        <v>90898524</v>
      </c>
      <c r="N11" s="4"/>
      <c r="O11" s="6">
        <v>90020681</v>
      </c>
      <c r="P11" s="4"/>
      <c r="Q11" s="6">
        <f t="shared" si="1"/>
        <v>877843</v>
      </c>
    </row>
    <row r="12" spans="1:17" ht="24.75" thickBot="1">
      <c r="C12" s="4"/>
      <c r="D12" s="4"/>
      <c r="E12" s="7">
        <f>SUM(E8:E11)</f>
        <v>1623267284</v>
      </c>
      <c r="F12" s="4"/>
      <c r="G12" s="7">
        <f>SUM(G8:G11)</f>
        <v>1459555139</v>
      </c>
      <c r="H12" s="4"/>
      <c r="I12" s="7">
        <f>SUM(I8:I11)</f>
        <v>163712145</v>
      </c>
      <c r="J12" s="4"/>
      <c r="K12" s="4"/>
      <c r="L12" s="4"/>
      <c r="M12" s="7">
        <f>SUM(M8:M11)</f>
        <v>4596946091</v>
      </c>
      <c r="N12" s="4"/>
      <c r="O12" s="7">
        <f>SUM(O8:O11)</f>
        <v>4345982971</v>
      </c>
      <c r="P12" s="4"/>
      <c r="Q12" s="7">
        <f>SUM(Q8:Q11)</f>
        <v>250963120</v>
      </c>
    </row>
    <row r="13" spans="1:17" ht="24.75" thickTop="1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9"/>
  <sheetViews>
    <sheetView rightToLeft="1" workbookViewId="0">
      <selection activeCell="U17" sqref="U17"/>
    </sheetView>
  </sheetViews>
  <sheetFormatPr defaultRowHeight="24"/>
  <cols>
    <col min="1" max="1" width="28.28515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4.28515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4.75">
      <c r="A3" s="13" t="s">
        <v>76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24.75">
      <c r="A6" s="13" t="s">
        <v>3</v>
      </c>
      <c r="C6" s="14" t="s">
        <v>78</v>
      </c>
      <c r="D6" s="14" t="s">
        <v>78</v>
      </c>
      <c r="E6" s="14" t="s">
        <v>78</v>
      </c>
      <c r="F6" s="14" t="s">
        <v>78</v>
      </c>
      <c r="G6" s="14" t="s">
        <v>78</v>
      </c>
      <c r="H6" s="14" t="s">
        <v>78</v>
      </c>
      <c r="I6" s="14" t="s">
        <v>78</v>
      </c>
      <c r="J6" s="14" t="s">
        <v>78</v>
      </c>
      <c r="K6" s="14" t="s">
        <v>78</v>
      </c>
      <c r="M6" s="14" t="s">
        <v>79</v>
      </c>
      <c r="N6" s="14" t="s">
        <v>79</v>
      </c>
      <c r="O6" s="14" t="s">
        <v>79</v>
      </c>
      <c r="P6" s="14" t="s">
        <v>79</v>
      </c>
      <c r="Q6" s="14" t="s">
        <v>79</v>
      </c>
      <c r="R6" s="14" t="s">
        <v>79</v>
      </c>
      <c r="S6" s="14" t="s">
        <v>79</v>
      </c>
      <c r="T6" s="14" t="s">
        <v>79</v>
      </c>
      <c r="U6" s="14" t="s">
        <v>79</v>
      </c>
    </row>
    <row r="7" spans="1:21" ht="24.75">
      <c r="A7" s="14" t="s">
        <v>3</v>
      </c>
      <c r="C7" s="14" t="s">
        <v>96</v>
      </c>
      <c r="E7" s="14" t="s">
        <v>97</v>
      </c>
      <c r="G7" s="14" t="s">
        <v>98</v>
      </c>
      <c r="I7" s="14" t="s">
        <v>63</v>
      </c>
      <c r="K7" s="14" t="s">
        <v>99</v>
      </c>
      <c r="M7" s="14" t="s">
        <v>96</v>
      </c>
      <c r="O7" s="14" t="s">
        <v>97</v>
      </c>
      <c r="Q7" s="14" t="s">
        <v>98</v>
      </c>
      <c r="S7" s="14" t="s">
        <v>63</v>
      </c>
      <c r="U7" s="14" t="s">
        <v>99</v>
      </c>
    </row>
    <row r="8" spans="1:21">
      <c r="A8" s="1" t="s">
        <v>26</v>
      </c>
      <c r="C8" s="6">
        <v>0</v>
      </c>
      <c r="D8" s="4"/>
      <c r="E8" s="6">
        <v>0</v>
      </c>
      <c r="F8" s="4"/>
      <c r="G8" s="6">
        <v>138444968</v>
      </c>
      <c r="H8" s="4"/>
      <c r="I8" s="6">
        <v>138444968</v>
      </c>
      <c r="J8" s="4"/>
      <c r="K8" s="8">
        <f>I8/$I$28</f>
        <v>4.0637165721278137E-2</v>
      </c>
      <c r="L8" s="4"/>
      <c r="M8" s="6">
        <v>0</v>
      </c>
      <c r="N8" s="4"/>
      <c r="O8" s="6">
        <v>0</v>
      </c>
      <c r="P8" s="4"/>
      <c r="Q8" s="6">
        <v>161940863</v>
      </c>
      <c r="R8" s="4"/>
      <c r="S8" s="6">
        <v>161940863</v>
      </c>
      <c r="T8" s="4"/>
      <c r="U8" s="8">
        <f>S8/$S$28</f>
        <v>3.1627516624427553E-2</v>
      </c>
    </row>
    <row r="9" spans="1:21">
      <c r="A9" s="1" t="s">
        <v>32</v>
      </c>
      <c r="C9" s="6">
        <v>0</v>
      </c>
      <c r="D9" s="4"/>
      <c r="E9" s="6">
        <v>323083079</v>
      </c>
      <c r="F9" s="4"/>
      <c r="G9" s="6">
        <v>0</v>
      </c>
      <c r="H9" s="4"/>
      <c r="I9" s="6">
        <v>323083079</v>
      </c>
      <c r="J9" s="4"/>
      <c r="K9" s="8">
        <f t="shared" ref="K9:K27" si="0">I9/$I$28</f>
        <v>9.4833209272465552E-2</v>
      </c>
      <c r="L9" s="4"/>
      <c r="M9" s="6">
        <v>0</v>
      </c>
      <c r="N9" s="4"/>
      <c r="O9" s="6">
        <v>472700102</v>
      </c>
      <c r="P9" s="4"/>
      <c r="Q9" s="6">
        <v>22433563</v>
      </c>
      <c r="R9" s="4"/>
      <c r="S9" s="6">
        <v>495133665</v>
      </c>
      <c r="T9" s="4"/>
      <c r="U9" s="8">
        <f t="shared" ref="U9:U27" si="1">S9/$S$28</f>
        <v>9.670102981420596E-2</v>
      </c>
    </row>
    <row r="10" spans="1:21">
      <c r="A10" s="1" t="s">
        <v>18</v>
      </c>
      <c r="C10" s="6">
        <v>0</v>
      </c>
      <c r="D10" s="4"/>
      <c r="E10" s="6">
        <v>161045941</v>
      </c>
      <c r="F10" s="4"/>
      <c r="G10" s="6">
        <v>0</v>
      </c>
      <c r="H10" s="4"/>
      <c r="I10" s="6">
        <v>161045941</v>
      </c>
      <c r="J10" s="4"/>
      <c r="K10" s="8">
        <f t="shared" si="0"/>
        <v>4.7271133705315896E-2</v>
      </c>
      <c r="L10" s="4"/>
      <c r="M10" s="6">
        <v>87354542</v>
      </c>
      <c r="N10" s="4"/>
      <c r="O10" s="6">
        <v>128484740</v>
      </c>
      <c r="P10" s="4"/>
      <c r="Q10" s="6">
        <v>0</v>
      </c>
      <c r="R10" s="4"/>
      <c r="S10" s="6">
        <v>215839282</v>
      </c>
      <c r="T10" s="4"/>
      <c r="U10" s="8">
        <f t="shared" si="1"/>
        <v>4.2154032979677937E-2</v>
      </c>
    </row>
    <row r="11" spans="1:21">
      <c r="A11" s="1" t="s">
        <v>27</v>
      </c>
      <c r="C11" s="6">
        <v>0</v>
      </c>
      <c r="D11" s="4"/>
      <c r="E11" s="6">
        <v>216942944</v>
      </c>
      <c r="F11" s="4"/>
      <c r="G11" s="6">
        <v>0</v>
      </c>
      <c r="H11" s="4"/>
      <c r="I11" s="6">
        <v>216942944</v>
      </c>
      <c r="J11" s="4"/>
      <c r="K11" s="8">
        <f t="shared" si="0"/>
        <v>6.3678344505738643E-2</v>
      </c>
      <c r="L11" s="4"/>
      <c r="M11" s="6">
        <v>0</v>
      </c>
      <c r="N11" s="4"/>
      <c r="O11" s="6">
        <v>243300497</v>
      </c>
      <c r="P11" s="4"/>
      <c r="Q11" s="6">
        <v>0</v>
      </c>
      <c r="R11" s="4"/>
      <c r="S11" s="6">
        <v>243300497</v>
      </c>
      <c r="T11" s="4"/>
      <c r="U11" s="8">
        <f t="shared" si="1"/>
        <v>4.751728730505151E-2</v>
      </c>
    </row>
    <row r="12" spans="1:21">
      <c r="A12" s="1" t="s">
        <v>15</v>
      </c>
      <c r="C12" s="6">
        <v>0</v>
      </c>
      <c r="D12" s="4"/>
      <c r="E12" s="6">
        <v>459609048</v>
      </c>
      <c r="F12" s="4"/>
      <c r="G12" s="6">
        <v>0</v>
      </c>
      <c r="H12" s="4"/>
      <c r="I12" s="6">
        <v>459609048</v>
      </c>
      <c r="J12" s="4"/>
      <c r="K12" s="8">
        <f t="shared" si="0"/>
        <v>0.13490709933621334</v>
      </c>
      <c r="L12" s="4"/>
      <c r="M12" s="6">
        <v>0</v>
      </c>
      <c r="N12" s="4"/>
      <c r="O12" s="6">
        <v>552526400</v>
      </c>
      <c r="P12" s="4"/>
      <c r="Q12" s="6">
        <v>0</v>
      </c>
      <c r="R12" s="4"/>
      <c r="S12" s="6">
        <v>552526400</v>
      </c>
      <c r="T12" s="4"/>
      <c r="U12" s="8">
        <f t="shared" si="1"/>
        <v>0.10790999614121551</v>
      </c>
    </row>
    <row r="13" spans="1:21">
      <c r="A13" s="1" t="s">
        <v>24</v>
      </c>
      <c r="C13" s="6">
        <v>0</v>
      </c>
      <c r="D13" s="4"/>
      <c r="E13" s="6">
        <v>155988314</v>
      </c>
      <c r="F13" s="4"/>
      <c r="G13" s="6">
        <v>0</v>
      </c>
      <c r="H13" s="4"/>
      <c r="I13" s="6">
        <v>155988314</v>
      </c>
      <c r="J13" s="4"/>
      <c r="K13" s="8">
        <f t="shared" si="0"/>
        <v>4.5786589849916182E-2</v>
      </c>
      <c r="L13" s="4"/>
      <c r="M13" s="6">
        <v>0</v>
      </c>
      <c r="N13" s="4"/>
      <c r="O13" s="6">
        <v>271092594</v>
      </c>
      <c r="P13" s="4"/>
      <c r="Q13" s="6">
        <v>0</v>
      </c>
      <c r="R13" s="4"/>
      <c r="S13" s="6">
        <v>271092594</v>
      </c>
      <c r="T13" s="4"/>
      <c r="U13" s="8">
        <f t="shared" si="1"/>
        <v>5.2945163837333567E-2</v>
      </c>
    </row>
    <row r="14" spans="1:21">
      <c r="A14" s="1" t="s">
        <v>33</v>
      </c>
      <c r="C14" s="6">
        <v>0</v>
      </c>
      <c r="D14" s="4"/>
      <c r="E14" s="6">
        <v>3034124</v>
      </c>
      <c r="F14" s="4"/>
      <c r="G14" s="6">
        <v>0</v>
      </c>
      <c r="H14" s="4"/>
      <c r="I14" s="6">
        <v>3034124</v>
      </c>
      <c r="J14" s="4"/>
      <c r="K14" s="8">
        <f t="shared" si="0"/>
        <v>8.9059358088700849E-4</v>
      </c>
      <c r="L14" s="4"/>
      <c r="M14" s="6">
        <v>0</v>
      </c>
      <c r="N14" s="4"/>
      <c r="O14" s="6">
        <v>3034124</v>
      </c>
      <c r="P14" s="4"/>
      <c r="Q14" s="6">
        <v>0</v>
      </c>
      <c r="R14" s="4"/>
      <c r="S14" s="6">
        <v>3034124</v>
      </c>
      <c r="T14" s="4"/>
      <c r="U14" s="8">
        <f t="shared" si="1"/>
        <v>5.925731496847378E-4</v>
      </c>
    </row>
    <row r="15" spans="1:21">
      <c r="A15" s="1" t="s">
        <v>30</v>
      </c>
      <c r="C15" s="6">
        <v>0</v>
      </c>
      <c r="D15" s="4"/>
      <c r="E15" s="6">
        <v>243292445</v>
      </c>
      <c r="F15" s="4"/>
      <c r="G15" s="6">
        <v>0</v>
      </c>
      <c r="H15" s="4"/>
      <c r="I15" s="6">
        <v>243292445</v>
      </c>
      <c r="J15" s="4"/>
      <c r="K15" s="8">
        <f t="shared" si="0"/>
        <v>7.1412602054268567E-2</v>
      </c>
      <c r="L15" s="4"/>
      <c r="M15" s="6">
        <v>0</v>
      </c>
      <c r="N15" s="4"/>
      <c r="O15" s="6">
        <v>416300406</v>
      </c>
      <c r="P15" s="4"/>
      <c r="Q15" s="6">
        <v>0</v>
      </c>
      <c r="R15" s="4"/>
      <c r="S15" s="6">
        <v>416300406</v>
      </c>
      <c r="T15" s="4"/>
      <c r="U15" s="8">
        <f t="shared" si="1"/>
        <v>8.1304667442218953E-2</v>
      </c>
    </row>
    <row r="16" spans="1:21">
      <c r="A16" s="1" t="s">
        <v>19</v>
      </c>
      <c r="C16" s="6">
        <v>0</v>
      </c>
      <c r="D16" s="4"/>
      <c r="E16" s="6">
        <v>120065971</v>
      </c>
      <c r="F16" s="4"/>
      <c r="G16" s="6">
        <v>0</v>
      </c>
      <c r="H16" s="4"/>
      <c r="I16" s="6">
        <v>120065971</v>
      </c>
      <c r="J16" s="4"/>
      <c r="K16" s="8">
        <f t="shared" si="0"/>
        <v>3.5242456490099189E-2</v>
      </c>
      <c r="L16" s="4"/>
      <c r="M16" s="6">
        <v>0</v>
      </c>
      <c r="N16" s="4"/>
      <c r="O16" s="6">
        <v>263901348</v>
      </c>
      <c r="P16" s="4"/>
      <c r="Q16" s="6">
        <v>0</v>
      </c>
      <c r="R16" s="4"/>
      <c r="S16" s="6">
        <v>263901348</v>
      </c>
      <c r="T16" s="4"/>
      <c r="U16" s="8">
        <f t="shared" si="1"/>
        <v>5.154069279647374E-2</v>
      </c>
    </row>
    <row r="17" spans="1:21">
      <c r="A17" s="1" t="s">
        <v>16</v>
      </c>
      <c r="C17" s="6">
        <v>0</v>
      </c>
      <c r="D17" s="4"/>
      <c r="E17" s="6">
        <v>387775326</v>
      </c>
      <c r="F17" s="4"/>
      <c r="G17" s="6">
        <v>0</v>
      </c>
      <c r="H17" s="4"/>
      <c r="I17" s="6">
        <v>387775326</v>
      </c>
      <c r="J17" s="4"/>
      <c r="K17" s="8">
        <f t="shared" si="0"/>
        <v>0.11382205083311266</v>
      </c>
      <c r="L17" s="4"/>
      <c r="M17" s="6">
        <v>0</v>
      </c>
      <c r="N17" s="4"/>
      <c r="O17" s="6">
        <v>518148065</v>
      </c>
      <c r="P17" s="4"/>
      <c r="Q17" s="6">
        <v>0</v>
      </c>
      <c r="R17" s="4"/>
      <c r="S17" s="6">
        <v>518148065</v>
      </c>
      <c r="T17" s="4"/>
      <c r="U17" s="8">
        <f t="shared" si="1"/>
        <v>0.10119580837174165</v>
      </c>
    </row>
    <row r="18" spans="1:21">
      <c r="A18" s="1" t="s">
        <v>31</v>
      </c>
      <c r="C18" s="6">
        <v>0</v>
      </c>
      <c r="D18" s="4"/>
      <c r="E18" s="6">
        <v>80167511</v>
      </c>
      <c r="F18" s="4"/>
      <c r="G18" s="6">
        <v>0</v>
      </c>
      <c r="H18" s="4"/>
      <c r="I18" s="6">
        <v>80167511</v>
      </c>
      <c r="J18" s="4"/>
      <c r="K18" s="8">
        <f t="shared" si="0"/>
        <v>2.3531230329508167E-2</v>
      </c>
      <c r="L18" s="4"/>
      <c r="M18" s="6">
        <v>0</v>
      </c>
      <c r="N18" s="4"/>
      <c r="O18" s="6">
        <v>170883377</v>
      </c>
      <c r="P18" s="4"/>
      <c r="Q18" s="6">
        <v>0</v>
      </c>
      <c r="R18" s="4"/>
      <c r="S18" s="6">
        <v>170883377</v>
      </c>
      <c r="T18" s="4"/>
      <c r="U18" s="8">
        <f t="shared" si="1"/>
        <v>3.3374015345995905E-2</v>
      </c>
    </row>
    <row r="19" spans="1:21">
      <c r="A19" s="1" t="s">
        <v>22</v>
      </c>
      <c r="C19" s="6">
        <v>0</v>
      </c>
      <c r="D19" s="4"/>
      <c r="E19" s="6">
        <v>122509213</v>
      </c>
      <c r="F19" s="4"/>
      <c r="G19" s="6">
        <v>0</v>
      </c>
      <c r="H19" s="4"/>
      <c r="I19" s="6">
        <v>122509213</v>
      </c>
      <c r="J19" s="4"/>
      <c r="K19" s="8">
        <f t="shared" si="0"/>
        <v>3.5959610977441679E-2</v>
      </c>
      <c r="L19" s="4"/>
      <c r="M19" s="6">
        <v>0</v>
      </c>
      <c r="N19" s="4"/>
      <c r="O19" s="6">
        <v>378083263</v>
      </c>
      <c r="P19" s="4"/>
      <c r="Q19" s="6">
        <v>0</v>
      </c>
      <c r="R19" s="4"/>
      <c r="S19" s="6">
        <v>378083263</v>
      </c>
      <c r="T19" s="4"/>
      <c r="U19" s="8">
        <f t="shared" si="1"/>
        <v>7.384074942190666E-2</v>
      </c>
    </row>
    <row r="20" spans="1:21">
      <c r="A20" s="1" t="s">
        <v>20</v>
      </c>
      <c r="C20" s="6">
        <v>0</v>
      </c>
      <c r="D20" s="4"/>
      <c r="E20" s="6">
        <v>176511798</v>
      </c>
      <c r="F20" s="4"/>
      <c r="G20" s="6">
        <v>0</v>
      </c>
      <c r="H20" s="4"/>
      <c r="I20" s="6">
        <v>176511798</v>
      </c>
      <c r="J20" s="4"/>
      <c r="K20" s="8">
        <f t="shared" si="0"/>
        <v>5.181076127726629E-2</v>
      </c>
      <c r="L20" s="4"/>
      <c r="M20" s="6">
        <v>0</v>
      </c>
      <c r="N20" s="4"/>
      <c r="O20" s="6">
        <v>257783417</v>
      </c>
      <c r="P20" s="4"/>
      <c r="Q20" s="6">
        <v>0</v>
      </c>
      <c r="R20" s="4"/>
      <c r="S20" s="6">
        <v>257783417</v>
      </c>
      <c r="T20" s="4"/>
      <c r="U20" s="8">
        <f t="shared" si="1"/>
        <v>5.0345843264212077E-2</v>
      </c>
    </row>
    <row r="21" spans="1:21">
      <c r="A21" s="1" t="s">
        <v>25</v>
      </c>
      <c r="C21" s="6">
        <v>0</v>
      </c>
      <c r="D21" s="4"/>
      <c r="E21" s="6">
        <v>88664111</v>
      </c>
      <c r="F21" s="4"/>
      <c r="G21" s="6">
        <v>0</v>
      </c>
      <c r="H21" s="4"/>
      <c r="I21" s="6">
        <v>88664111</v>
      </c>
      <c r="J21" s="4"/>
      <c r="K21" s="8">
        <f t="shared" si="0"/>
        <v>2.6025201379921585E-2</v>
      </c>
      <c r="L21" s="4"/>
      <c r="M21" s="6">
        <v>0</v>
      </c>
      <c r="N21" s="4"/>
      <c r="O21" s="6">
        <v>135881684</v>
      </c>
      <c r="P21" s="4"/>
      <c r="Q21" s="6">
        <v>0</v>
      </c>
      <c r="R21" s="4"/>
      <c r="S21" s="6">
        <v>135881684</v>
      </c>
      <c r="T21" s="4"/>
      <c r="U21" s="8">
        <f t="shared" si="1"/>
        <v>2.6538083965041061E-2</v>
      </c>
    </row>
    <row r="22" spans="1:21">
      <c r="A22" s="1" t="s">
        <v>28</v>
      </c>
      <c r="C22" s="6">
        <v>0</v>
      </c>
      <c r="D22" s="4"/>
      <c r="E22" s="6">
        <v>139264974</v>
      </c>
      <c r="F22" s="4"/>
      <c r="G22" s="6">
        <v>0</v>
      </c>
      <c r="H22" s="4"/>
      <c r="I22" s="6">
        <v>139264974</v>
      </c>
      <c r="J22" s="4"/>
      <c r="K22" s="8">
        <f t="shared" si="0"/>
        <v>4.087785861316022E-2</v>
      </c>
      <c r="L22" s="4"/>
      <c r="M22" s="6">
        <v>0</v>
      </c>
      <c r="N22" s="4"/>
      <c r="O22" s="6">
        <v>233558966</v>
      </c>
      <c r="P22" s="4"/>
      <c r="Q22" s="6">
        <v>0</v>
      </c>
      <c r="R22" s="4"/>
      <c r="S22" s="6">
        <v>233558966</v>
      </c>
      <c r="T22" s="4"/>
      <c r="U22" s="8">
        <f t="shared" si="1"/>
        <v>4.5614738263739581E-2</v>
      </c>
    </row>
    <row r="23" spans="1:21">
      <c r="A23" s="1" t="s">
        <v>21</v>
      </c>
      <c r="C23" s="6">
        <v>0</v>
      </c>
      <c r="D23" s="4"/>
      <c r="E23" s="6">
        <v>120239756</v>
      </c>
      <c r="F23" s="4"/>
      <c r="G23" s="6">
        <v>0</v>
      </c>
      <c r="H23" s="4"/>
      <c r="I23" s="6">
        <v>120239756</v>
      </c>
      <c r="J23" s="4"/>
      <c r="K23" s="8">
        <f t="shared" si="0"/>
        <v>3.5293466865896107E-2</v>
      </c>
      <c r="L23" s="4"/>
      <c r="M23" s="6">
        <v>0</v>
      </c>
      <c r="N23" s="4"/>
      <c r="O23" s="6">
        <v>179266545</v>
      </c>
      <c r="P23" s="4"/>
      <c r="Q23" s="6">
        <v>0</v>
      </c>
      <c r="R23" s="4"/>
      <c r="S23" s="6">
        <v>179266545</v>
      </c>
      <c r="T23" s="4"/>
      <c r="U23" s="8">
        <f t="shared" si="1"/>
        <v>3.5011272183915622E-2</v>
      </c>
    </row>
    <row r="24" spans="1:21">
      <c r="A24" s="1" t="s">
        <v>29</v>
      </c>
      <c r="C24" s="6">
        <v>0</v>
      </c>
      <c r="D24" s="4"/>
      <c r="E24" s="6">
        <v>132314287</v>
      </c>
      <c r="F24" s="4"/>
      <c r="G24" s="6">
        <v>0</v>
      </c>
      <c r="H24" s="4"/>
      <c r="I24" s="6">
        <v>132314287</v>
      </c>
      <c r="J24" s="4"/>
      <c r="K24" s="8">
        <f t="shared" si="0"/>
        <v>3.8837652865156912E-2</v>
      </c>
      <c r="L24" s="4"/>
      <c r="M24" s="6">
        <v>0</v>
      </c>
      <c r="N24" s="4"/>
      <c r="O24" s="6">
        <v>251369155</v>
      </c>
      <c r="P24" s="4"/>
      <c r="Q24" s="6">
        <v>0</v>
      </c>
      <c r="R24" s="4"/>
      <c r="S24" s="6">
        <v>251369155</v>
      </c>
      <c r="T24" s="4"/>
      <c r="U24" s="8">
        <f t="shared" si="1"/>
        <v>4.9093119434782846E-2</v>
      </c>
    </row>
    <row r="25" spans="1:21">
      <c r="A25" s="1" t="s">
        <v>17</v>
      </c>
      <c r="C25" s="6">
        <v>0</v>
      </c>
      <c r="D25" s="4"/>
      <c r="E25" s="6">
        <v>58438211</v>
      </c>
      <c r="F25" s="4"/>
      <c r="G25" s="6">
        <v>0</v>
      </c>
      <c r="H25" s="4"/>
      <c r="I25" s="6">
        <v>58438211</v>
      </c>
      <c r="J25" s="4"/>
      <c r="K25" s="8">
        <f t="shared" si="0"/>
        <v>1.7153120833268701E-2</v>
      </c>
      <c r="L25" s="4"/>
      <c r="M25" s="6">
        <v>0</v>
      </c>
      <c r="N25" s="4"/>
      <c r="O25" s="6">
        <v>84086093</v>
      </c>
      <c r="P25" s="4"/>
      <c r="Q25" s="6">
        <v>0</v>
      </c>
      <c r="R25" s="4"/>
      <c r="S25" s="6">
        <v>84086093</v>
      </c>
      <c r="T25" s="4"/>
      <c r="U25" s="8">
        <f t="shared" si="1"/>
        <v>1.6422255970320852E-2</v>
      </c>
    </row>
    <row r="26" spans="1:21">
      <c r="A26" s="1" t="s">
        <v>34</v>
      </c>
      <c r="C26" s="6">
        <v>0</v>
      </c>
      <c r="D26" s="4"/>
      <c r="E26" s="6">
        <v>97885363</v>
      </c>
      <c r="F26" s="4"/>
      <c r="G26" s="6">
        <v>0</v>
      </c>
      <c r="H26" s="4"/>
      <c r="I26" s="6">
        <v>97885363</v>
      </c>
      <c r="J26" s="4"/>
      <c r="K26" s="8">
        <f t="shared" si="0"/>
        <v>2.873187646602271E-2</v>
      </c>
      <c r="L26" s="4"/>
      <c r="M26" s="6">
        <v>0</v>
      </c>
      <c r="N26" s="4"/>
      <c r="O26" s="6">
        <v>97885363</v>
      </c>
      <c r="P26" s="4"/>
      <c r="Q26" s="6">
        <v>0</v>
      </c>
      <c r="R26" s="4"/>
      <c r="S26" s="6">
        <v>97885363</v>
      </c>
      <c r="T26" s="4"/>
      <c r="U26" s="8">
        <f t="shared" si="1"/>
        <v>1.9117293116874559E-2</v>
      </c>
    </row>
    <row r="27" spans="1:21">
      <c r="A27" s="1" t="s">
        <v>23</v>
      </c>
      <c r="C27" s="6">
        <v>0</v>
      </c>
      <c r="D27" s="4"/>
      <c r="E27" s="6">
        <v>181578521</v>
      </c>
      <c r="F27" s="4"/>
      <c r="G27" s="6">
        <v>0</v>
      </c>
      <c r="H27" s="4"/>
      <c r="I27" s="6">
        <v>181578521</v>
      </c>
      <c r="J27" s="4"/>
      <c r="K27" s="8">
        <f t="shared" si="0"/>
        <v>5.3297975043062468E-2</v>
      </c>
      <c r="L27" s="4"/>
      <c r="M27" s="6">
        <v>0</v>
      </c>
      <c r="N27" s="4"/>
      <c r="O27" s="6">
        <v>190237138</v>
      </c>
      <c r="P27" s="4"/>
      <c r="Q27" s="6">
        <v>0</v>
      </c>
      <c r="R27" s="4"/>
      <c r="S27" s="6">
        <v>190237138</v>
      </c>
      <c r="T27" s="4"/>
      <c r="U27" s="8">
        <f t="shared" si="1"/>
        <v>3.7153860571179732E-2</v>
      </c>
    </row>
    <row r="28" spans="1:21" ht="24.75" thickBot="1">
      <c r="C28" s="7">
        <f>SUM(C8:C27)</f>
        <v>0</v>
      </c>
      <c r="D28" s="4"/>
      <c r="E28" s="7">
        <f>SUM(E8:E27)</f>
        <v>3268410937</v>
      </c>
      <c r="F28" s="4"/>
      <c r="G28" s="7">
        <f>SUM(G8:G27)</f>
        <v>138444968</v>
      </c>
      <c r="H28" s="4"/>
      <c r="I28" s="7">
        <f>SUM(I8:I27)</f>
        <v>3406855905</v>
      </c>
      <c r="J28" s="4"/>
      <c r="K28" s="12">
        <f>SUM(K8:K27)</f>
        <v>1</v>
      </c>
      <c r="L28" s="4"/>
      <c r="M28" s="7">
        <f>SUM(M8:M27)</f>
        <v>87354542</v>
      </c>
      <c r="N28" s="4"/>
      <c r="O28" s="7">
        <f>SUM(O8:O27)</f>
        <v>4848523277</v>
      </c>
      <c r="P28" s="4"/>
      <c r="Q28" s="7">
        <f>SUM(Q8:Q27)</f>
        <v>184374426</v>
      </c>
      <c r="R28" s="4"/>
      <c r="S28" s="7">
        <f>SUM(S8:S27)</f>
        <v>5120252245</v>
      </c>
      <c r="T28" s="4"/>
      <c r="U28" s="12">
        <f>SUM(U8:U27)</f>
        <v>1.0000000000000002</v>
      </c>
    </row>
    <row r="29" spans="1:21" ht="24.75" thickTop="1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2023-01-25T06:16:21Z</dcterms:created>
  <dcterms:modified xsi:type="dcterms:W3CDTF">2023-01-30T15:03:02Z</dcterms:modified>
</cp:coreProperties>
</file>