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CAAEC1D4-DDF3-4D6D-B6CE-4B648AA7478D}" xr6:coauthVersionLast="47" xr6:coauthVersionMax="47" xr10:uidLastSave="{00000000-0000-0000-0000-000000000000}"/>
  <bookViews>
    <workbookView xWindow="28680" yWindow="-120" windowWidth="29040" windowHeight="15840" tabRatio="899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C9" i="15"/>
  <c r="C8" i="15"/>
  <c r="C7" i="15"/>
  <c r="K11" i="13"/>
  <c r="K9" i="13"/>
  <c r="K10" i="13"/>
  <c r="K8" i="13"/>
  <c r="G11" i="13"/>
  <c r="G9" i="13"/>
  <c r="G10" i="13"/>
  <c r="G8" i="13"/>
  <c r="I11" i="13"/>
  <c r="E11" i="13"/>
  <c r="Q9" i="12"/>
  <c r="Q10" i="12"/>
  <c r="Q11" i="12"/>
  <c r="Q8" i="12"/>
  <c r="O12" i="12"/>
  <c r="M12" i="12"/>
  <c r="K12" i="12"/>
  <c r="I12" i="12"/>
  <c r="G12" i="12"/>
  <c r="E12" i="12"/>
  <c r="C12" i="12"/>
  <c r="I8" i="12"/>
  <c r="C26" i="11"/>
  <c r="E26" i="11"/>
  <c r="G26" i="11"/>
  <c r="M26" i="11"/>
  <c r="O26" i="11"/>
  <c r="Q26" i="11"/>
  <c r="S26" i="11"/>
  <c r="U10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6" i="11" s="1"/>
  <c r="I22" i="11"/>
  <c r="I23" i="11"/>
  <c r="I24" i="11"/>
  <c r="I25" i="11"/>
  <c r="I8" i="11"/>
  <c r="H13" i="10"/>
  <c r="H16" i="10"/>
  <c r="Q9" i="10"/>
  <c r="Q10" i="10"/>
  <c r="Q11" i="10"/>
  <c r="Q8" i="10"/>
  <c r="Q12" i="10" s="1"/>
  <c r="I9" i="10"/>
  <c r="I10" i="10"/>
  <c r="I11" i="10"/>
  <c r="I8" i="10"/>
  <c r="E12" i="10"/>
  <c r="G12" i="10"/>
  <c r="O12" i="10"/>
  <c r="M12" i="10"/>
  <c r="Q30" i="9"/>
  <c r="O30" i="9"/>
  <c r="M30" i="9"/>
  <c r="I30" i="9"/>
  <c r="G30" i="9"/>
  <c r="E3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8" i="9"/>
  <c r="I9" i="8"/>
  <c r="K9" i="8"/>
  <c r="M9" i="8"/>
  <c r="Q9" i="8"/>
  <c r="O9" i="8"/>
  <c r="S9" i="8"/>
  <c r="S11" i="7"/>
  <c r="Q11" i="7"/>
  <c r="O11" i="7"/>
  <c r="M11" i="7"/>
  <c r="K11" i="7"/>
  <c r="I11" i="7"/>
  <c r="S11" i="6"/>
  <c r="K11" i="6"/>
  <c r="M11" i="6"/>
  <c r="Q11" i="6"/>
  <c r="O11" i="6"/>
  <c r="AK13" i="3"/>
  <c r="AI13" i="3"/>
  <c r="AG13" i="3"/>
  <c r="AA13" i="3"/>
  <c r="W13" i="3"/>
  <c r="S13" i="3"/>
  <c r="Q13" i="3"/>
  <c r="E27" i="1"/>
  <c r="K27" i="1"/>
  <c r="O27" i="1"/>
  <c r="U27" i="1"/>
  <c r="W27" i="1"/>
  <c r="G27" i="1"/>
  <c r="Q12" i="12" l="1"/>
  <c r="U8" i="11"/>
  <c r="U21" i="11"/>
  <c r="U13" i="11"/>
  <c r="U24" i="11"/>
  <c r="U20" i="11"/>
  <c r="U16" i="11"/>
  <c r="U12" i="11"/>
  <c r="U25" i="11"/>
  <c r="U17" i="11"/>
  <c r="U9" i="11"/>
  <c r="U23" i="11"/>
  <c r="U19" i="11"/>
  <c r="U15" i="11"/>
  <c r="U11" i="11"/>
  <c r="U22" i="11"/>
  <c r="U18" i="11"/>
  <c r="U14" i="11"/>
  <c r="I12" i="10"/>
  <c r="Y27" i="1"/>
  <c r="U26" i="11" l="1"/>
  <c r="K9" i="11"/>
  <c r="K13" i="11"/>
  <c r="K17" i="11"/>
  <c r="K21" i="11"/>
  <c r="K25" i="11"/>
  <c r="K10" i="11"/>
  <c r="K14" i="11"/>
  <c r="K18" i="11"/>
  <c r="K22" i="11"/>
  <c r="K12" i="11"/>
  <c r="K20" i="11"/>
  <c r="K11" i="11"/>
  <c r="K15" i="11"/>
  <c r="K19" i="11"/>
  <c r="K23" i="11"/>
  <c r="K16" i="11"/>
  <c r="K24" i="11"/>
  <c r="K8" i="11"/>
  <c r="K26" i="11" l="1"/>
</calcChain>
</file>

<file path=xl/sharedStrings.xml><?xml version="1.0" encoding="utf-8"?>
<sst xmlns="http://schemas.openxmlformats.org/spreadsheetml/2006/main" count="483" uniqueCount="114">
  <si>
    <t>صندوق سرمایه‌گذاری مشترک مدرسه کسب و کار صوفی رازی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</si>
  <si>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</si>
  <si>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</si>
  <si>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</si>
  <si>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</si>
  <si>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</si>
  <si>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</si>
  <si>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</si>
  <si>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</si>
  <si>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</si>
  <si>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</si>
  <si>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</si>
  <si>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</si>
  <si>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</si>
  <si>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</si>
  <si>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</si>
  <si>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تندگویان</t>
  </si>
  <si>
    <t>پتروشیمی زاگرس</t>
  </si>
  <si>
    <t>توسعه حمل و نقل ریلی پارسیان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</si>
  <si>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</si>
  <si>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</si>
  <si>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</si>
  <si>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</si>
  <si>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شرکت آهن و فولاد ارفع</t>
  </si>
  <si>
    <t>شیشه‌ قزوین‌</t>
  </si>
  <si>
    <t>صنایع شیمیایی کیمیاگران امروز</t>
  </si>
  <si>
    <t>فروسیلیس‌ ایران‌</t>
  </si>
  <si>
    <t>فولاد امیرکبیرکاشان</t>
  </si>
  <si>
    <t>مبین انرژی خلیج فارس</t>
  </si>
  <si>
    <t>نفت سپاهان</t>
  </si>
  <si>
    <t>کارخانجات‌ قند قزوین‌</t>
  </si>
  <si>
    <t>سیمان‌ کرمان‌</t>
  </si>
  <si>
    <t>فولاد کاوه جنوب کیش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</si>
  <si>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</si>
  <si>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</si>
  <si>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</si>
  <si>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</si>
  <si>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</si>
  <si>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</si>
  <si>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</si>
  <si>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</si>
  <si>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</si>
  <si>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</si>
  <si>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</si>
  <si>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</si>
  <si>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</si>
  <si>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</si>
  <si>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</si>
  <si>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</si>
  <si>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</si>
  <si>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</si>
  <si>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</si>
  <si>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</si>
  <si>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</si>
  <si>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</si>
  <si>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</si>
  <si>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</si>
  <si>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</si>
  <si>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</si>
  <si>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</si>
  <si>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</si>
  <si>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</si>
  <si>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</si>
  <si>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</si>
  <si>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</si>
  <si>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</si>
  <si>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</si>
  <si>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</si>
  <si>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</si>
  <si>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</si>
  <si>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</si>
  <si>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بانک خاورمیانه آفریقا</t>
  </si>
  <si>
    <t>100910810707074884</t>
  </si>
  <si>
    <t>1401/08/14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</si>
  <si>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</si>
  <si>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</si>
  <si>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</si>
  <si>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</si>
  <si>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</si>
  <si>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</si>
  <si>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</si>
  <si>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</si>
  <si>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</si>
  <si>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</si>
  <si>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</si>
  <si>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</si>
  <si>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</si>
  <si>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</si>
  <si>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</si>
  <si>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</si>
  <si>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1401/09/28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</si>
  <si>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</si>
  <si>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</si>
  <si>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</si>
  <si>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</si>
  <si>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</si>
  <si>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</si>
  <si>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</si>
  <si>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</si>
  <si>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</si>
  <si>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</si>
  <si>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</si>
  <si>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</si>
  <si>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</si>
  <si>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</si>
  <si>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</si>
  <si>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</si>
  <si>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</si>
  <si>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</si>
  <si>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</si>
  <si>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1401/09/01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</si>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</sst>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277199</xdr:colOff>
      <xdr:row>38</xdr:row>
      <xdr:rowOff>29589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274612-69EA-2E03-F741-5BC2DFA81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703601" y="0"/>
          <a:ext cx="6982799" cy="7268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3A01-5CBD-4713-9991-DFBAC8B055CA}">
  <dimension ref="A1"/>
  <sheetViews>
    <sheetView rightToLeft="1" tabSelected="1" workbookViewId="0">
      <selection activeCell="V14" sqref="V14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topLeftCell="A6" workbookViewId="0">
      <selection activeCell="C27" sqref="C27:U28"/>
    </sheetView>
  </sheetViews>
  <sheetFormatPr defaultRowHeight="24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8554687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.75">
      <c r="A6" s="13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J6" s="14" t="s">
        <v>76</v>
      </c>
      <c r="K6" s="14" t="s">
        <v>76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  <c r="T6" s="14" t="s">
        <v>77</v>
      </c>
      <c r="U6" s="14" t="s">
        <v>77</v>
      </c>
    </row>
    <row r="7" spans="1:21" ht="24.75">
      <c r="A7" s="14" t="s">
        <v>3</v>
      </c>
      <c r="C7" s="14" t="s">
        <v>95</v>
      </c>
      <c r="E7" s="14" t="s">
        <v>96</v>
      </c>
      <c r="G7" s="14" t="s">
        <v>97</v>
      </c>
      <c r="I7" s="14" t="s">
        <v>61</v>
      </c>
      <c r="K7" s="14" t="s">
        <v>98</v>
      </c>
      <c r="M7" s="14" t="s">
        <v>95</v>
      </c>
      <c r="O7" s="14" t="s">
        <v>96</v>
      </c>
      <c r="Q7" s="14" t="s">
        <v>97</v>
      </c>
      <c r="S7" s="14" t="s">
        <v>61</v>
      </c>
      <c r="U7" s="14" t="s">
        <v>98</v>
      </c>
    </row>
    <row r="8" spans="1:21">
      <c r="A8" s="1" t="s">
        <v>25</v>
      </c>
      <c r="C8" s="7">
        <v>0</v>
      </c>
      <c r="D8" s="7"/>
      <c r="E8" s="7">
        <v>115570500</v>
      </c>
      <c r="F8" s="7"/>
      <c r="G8" s="7">
        <v>23495895</v>
      </c>
      <c r="H8" s="7"/>
      <c r="I8" s="7">
        <f>C8+E8+G8</f>
        <v>139066395</v>
      </c>
      <c r="J8" s="7"/>
      <c r="K8" s="9">
        <f>I8/$I$26</f>
        <v>7.6097457394209853E-2</v>
      </c>
      <c r="L8" s="7"/>
      <c r="M8" s="7">
        <v>0</v>
      </c>
      <c r="N8" s="7"/>
      <c r="O8" s="7">
        <v>115570500</v>
      </c>
      <c r="P8" s="7"/>
      <c r="Q8" s="7">
        <v>23495895</v>
      </c>
      <c r="R8" s="7"/>
      <c r="S8" s="7">
        <f>M8+O8+Q8</f>
        <v>139066395</v>
      </c>
      <c r="T8" s="4"/>
      <c r="U8" s="9">
        <f>S8/$S$26</f>
        <v>7.6097457394209853E-2</v>
      </c>
    </row>
    <row r="9" spans="1:21">
      <c r="A9" s="1" t="s">
        <v>30</v>
      </c>
      <c r="C9" s="7">
        <v>0</v>
      </c>
      <c r="D9" s="7"/>
      <c r="E9" s="7">
        <v>149617023</v>
      </c>
      <c r="F9" s="7"/>
      <c r="G9" s="7">
        <v>22433563</v>
      </c>
      <c r="H9" s="7"/>
      <c r="I9" s="7">
        <f t="shared" ref="I9:I25" si="0">C9+E9+G9</f>
        <v>172050586</v>
      </c>
      <c r="J9" s="7"/>
      <c r="K9" s="9">
        <f t="shared" ref="K9:K25" si="1">I9/$I$26</f>
        <v>9.4146484042991391E-2</v>
      </c>
      <c r="L9" s="7"/>
      <c r="M9" s="7">
        <v>0</v>
      </c>
      <c r="N9" s="7"/>
      <c r="O9" s="7">
        <v>149617023</v>
      </c>
      <c r="P9" s="7"/>
      <c r="Q9" s="7">
        <v>22433563</v>
      </c>
      <c r="R9" s="7"/>
      <c r="S9" s="7">
        <f t="shared" ref="S9:S25" si="2">M9+O9+Q9</f>
        <v>172050586</v>
      </c>
      <c r="T9" s="4"/>
      <c r="U9" s="9">
        <f t="shared" ref="U9:U25" si="3">S9/$S$26</f>
        <v>9.4146484042991391E-2</v>
      </c>
    </row>
    <row r="10" spans="1:21">
      <c r="A10" s="1" t="s">
        <v>18</v>
      </c>
      <c r="C10" s="7">
        <v>85865252</v>
      </c>
      <c r="D10" s="7"/>
      <c r="E10" s="7">
        <v>-32561200</v>
      </c>
      <c r="F10" s="7"/>
      <c r="G10" s="7">
        <v>0</v>
      </c>
      <c r="H10" s="7"/>
      <c r="I10" s="7">
        <f t="shared" si="0"/>
        <v>53304052</v>
      </c>
      <c r="J10" s="7"/>
      <c r="K10" s="9">
        <f t="shared" si="1"/>
        <v>2.9168102229217535E-2</v>
      </c>
      <c r="L10" s="7"/>
      <c r="M10" s="7">
        <v>85865252</v>
      </c>
      <c r="N10" s="7"/>
      <c r="O10" s="7">
        <v>-32561200</v>
      </c>
      <c r="P10" s="7"/>
      <c r="Q10" s="7">
        <v>0</v>
      </c>
      <c r="R10" s="7"/>
      <c r="S10" s="7">
        <f t="shared" si="2"/>
        <v>53304052</v>
      </c>
      <c r="T10" s="4"/>
      <c r="U10" s="9">
        <f t="shared" si="3"/>
        <v>2.9168102229217535E-2</v>
      </c>
    </row>
    <row r="11" spans="1:21">
      <c r="A11" s="1" t="s">
        <v>26</v>
      </c>
      <c r="C11" s="7">
        <v>0</v>
      </c>
      <c r="D11" s="7"/>
      <c r="E11" s="7">
        <v>26357553</v>
      </c>
      <c r="F11" s="7"/>
      <c r="G11" s="7">
        <v>0</v>
      </c>
      <c r="H11" s="7"/>
      <c r="I11" s="7">
        <f t="shared" si="0"/>
        <v>26357553</v>
      </c>
      <c r="J11" s="7"/>
      <c r="K11" s="9">
        <f t="shared" si="1"/>
        <v>1.4422914798597662E-2</v>
      </c>
      <c r="L11" s="7"/>
      <c r="M11" s="7">
        <v>0</v>
      </c>
      <c r="N11" s="7"/>
      <c r="O11" s="7">
        <v>26357553</v>
      </c>
      <c r="P11" s="7"/>
      <c r="Q11" s="7">
        <v>0</v>
      </c>
      <c r="R11" s="7"/>
      <c r="S11" s="7">
        <f t="shared" si="2"/>
        <v>26357553</v>
      </c>
      <c r="T11" s="4"/>
      <c r="U11" s="9">
        <f t="shared" si="3"/>
        <v>1.4422914798597662E-2</v>
      </c>
    </row>
    <row r="12" spans="1:21">
      <c r="A12" s="1" t="s">
        <v>15</v>
      </c>
      <c r="C12" s="7">
        <v>0</v>
      </c>
      <c r="D12" s="7"/>
      <c r="E12" s="7">
        <v>92917352</v>
      </c>
      <c r="F12" s="7"/>
      <c r="G12" s="7">
        <v>0</v>
      </c>
      <c r="H12" s="7"/>
      <c r="I12" s="7">
        <f t="shared" si="0"/>
        <v>92917352</v>
      </c>
      <c r="J12" s="7"/>
      <c r="K12" s="9">
        <f t="shared" si="1"/>
        <v>5.0844592865176376E-2</v>
      </c>
      <c r="L12" s="7"/>
      <c r="M12" s="7">
        <v>0</v>
      </c>
      <c r="N12" s="7"/>
      <c r="O12" s="7">
        <v>92917352</v>
      </c>
      <c r="P12" s="7"/>
      <c r="Q12" s="7">
        <v>0</v>
      </c>
      <c r="R12" s="7"/>
      <c r="S12" s="7">
        <f t="shared" si="2"/>
        <v>92917352</v>
      </c>
      <c r="T12" s="4"/>
      <c r="U12" s="9">
        <f t="shared" si="3"/>
        <v>5.0844592865176376E-2</v>
      </c>
    </row>
    <row r="13" spans="1:21">
      <c r="A13" s="1" t="s">
        <v>23</v>
      </c>
      <c r="C13" s="7">
        <v>0</v>
      </c>
      <c r="D13" s="7"/>
      <c r="E13" s="7">
        <v>115104280</v>
      </c>
      <c r="F13" s="7"/>
      <c r="G13" s="7">
        <v>0</v>
      </c>
      <c r="H13" s="7"/>
      <c r="I13" s="7">
        <f t="shared" si="0"/>
        <v>115104280</v>
      </c>
      <c r="J13" s="7"/>
      <c r="K13" s="9">
        <f t="shared" si="1"/>
        <v>6.2985331885472409E-2</v>
      </c>
      <c r="L13" s="7"/>
      <c r="M13" s="7">
        <v>0</v>
      </c>
      <c r="N13" s="7"/>
      <c r="O13" s="7">
        <v>115104280</v>
      </c>
      <c r="P13" s="7"/>
      <c r="Q13" s="7">
        <v>0</v>
      </c>
      <c r="R13" s="7"/>
      <c r="S13" s="7">
        <f t="shared" si="2"/>
        <v>115104280</v>
      </c>
      <c r="T13" s="4"/>
      <c r="U13" s="9">
        <f t="shared" si="3"/>
        <v>6.2985331885472409E-2</v>
      </c>
    </row>
    <row r="14" spans="1:21">
      <c r="A14" s="1" t="s">
        <v>28</v>
      </c>
      <c r="C14" s="7">
        <v>0</v>
      </c>
      <c r="D14" s="7"/>
      <c r="E14" s="7">
        <v>173007961</v>
      </c>
      <c r="F14" s="7"/>
      <c r="G14" s="7">
        <v>0</v>
      </c>
      <c r="H14" s="7"/>
      <c r="I14" s="7">
        <f t="shared" si="0"/>
        <v>173007961</v>
      </c>
      <c r="J14" s="7"/>
      <c r="K14" s="9">
        <f t="shared" si="1"/>
        <v>9.4670361887619361E-2</v>
      </c>
      <c r="L14" s="7"/>
      <c r="M14" s="7">
        <v>0</v>
      </c>
      <c r="N14" s="7"/>
      <c r="O14" s="7">
        <v>173007961</v>
      </c>
      <c r="P14" s="7"/>
      <c r="Q14" s="7">
        <v>0</v>
      </c>
      <c r="R14" s="7"/>
      <c r="S14" s="7">
        <f t="shared" si="2"/>
        <v>173007961</v>
      </c>
      <c r="T14" s="4"/>
      <c r="U14" s="9">
        <f t="shared" si="3"/>
        <v>9.4670361887619361E-2</v>
      </c>
    </row>
    <row r="15" spans="1:21">
      <c r="A15" s="1" t="s">
        <v>19</v>
      </c>
      <c r="C15" s="7">
        <v>0</v>
      </c>
      <c r="D15" s="7"/>
      <c r="E15" s="7">
        <v>143835377</v>
      </c>
      <c r="F15" s="7"/>
      <c r="G15" s="7">
        <v>0</v>
      </c>
      <c r="H15" s="7"/>
      <c r="I15" s="7">
        <f t="shared" si="0"/>
        <v>143835377</v>
      </c>
      <c r="J15" s="7"/>
      <c r="K15" s="9">
        <f t="shared" si="1"/>
        <v>7.8707055525798389E-2</v>
      </c>
      <c r="L15" s="7"/>
      <c r="M15" s="7">
        <v>0</v>
      </c>
      <c r="N15" s="7"/>
      <c r="O15" s="7">
        <v>143835377</v>
      </c>
      <c r="P15" s="7"/>
      <c r="Q15" s="7">
        <v>0</v>
      </c>
      <c r="R15" s="7"/>
      <c r="S15" s="7">
        <f t="shared" si="2"/>
        <v>143835377</v>
      </c>
      <c r="T15" s="4"/>
      <c r="U15" s="9">
        <f t="shared" si="3"/>
        <v>7.8707055525798389E-2</v>
      </c>
    </row>
    <row r="16" spans="1:21">
      <c r="A16" s="1" t="s">
        <v>16</v>
      </c>
      <c r="C16" s="7">
        <v>0</v>
      </c>
      <c r="D16" s="7"/>
      <c r="E16" s="7">
        <v>130372739</v>
      </c>
      <c r="F16" s="7"/>
      <c r="G16" s="7">
        <v>0</v>
      </c>
      <c r="H16" s="7"/>
      <c r="I16" s="7">
        <f t="shared" si="0"/>
        <v>130372739</v>
      </c>
      <c r="J16" s="7"/>
      <c r="K16" s="9">
        <f t="shared" si="1"/>
        <v>7.1340268448167807E-2</v>
      </c>
      <c r="L16" s="7"/>
      <c r="M16" s="7">
        <v>0</v>
      </c>
      <c r="N16" s="7"/>
      <c r="O16" s="7">
        <v>130372739</v>
      </c>
      <c r="P16" s="7"/>
      <c r="Q16" s="7">
        <v>0</v>
      </c>
      <c r="R16" s="7"/>
      <c r="S16" s="7">
        <f t="shared" si="2"/>
        <v>130372739</v>
      </c>
      <c r="T16" s="4"/>
      <c r="U16" s="9">
        <f t="shared" si="3"/>
        <v>7.1340268448167807E-2</v>
      </c>
    </row>
    <row r="17" spans="1:21">
      <c r="A17" s="1" t="s">
        <v>29</v>
      </c>
      <c r="C17" s="7">
        <v>0</v>
      </c>
      <c r="D17" s="7"/>
      <c r="E17" s="7">
        <v>90715866</v>
      </c>
      <c r="F17" s="7"/>
      <c r="G17" s="7">
        <v>0</v>
      </c>
      <c r="H17" s="7"/>
      <c r="I17" s="7">
        <f t="shared" si="0"/>
        <v>90715866</v>
      </c>
      <c r="J17" s="7"/>
      <c r="K17" s="9">
        <f t="shared" si="1"/>
        <v>4.9639934564449234E-2</v>
      </c>
      <c r="L17" s="7"/>
      <c r="M17" s="7">
        <v>0</v>
      </c>
      <c r="N17" s="7"/>
      <c r="O17" s="7">
        <v>90715866</v>
      </c>
      <c r="P17" s="7"/>
      <c r="Q17" s="7">
        <v>0</v>
      </c>
      <c r="R17" s="7"/>
      <c r="S17" s="7">
        <f t="shared" si="2"/>
        <v>90715866</v>
      </c>
      <c r="T17" s="4"/>
      <c r="U17" s="9">
        <f t="shared" si="3"/>
        <v>4.9639934564449234E-2</v>
      </c>
    </row>
    <row r="18" spans="1:21">
      <c r="A18" s="1" t="s">
        <v>22</v>
      </c>
      <c r="C18" s="7">
        <v>0</v>
      </c>
      <c r="D18" s="7"/>
      <c r="E18" s="7">
        <v>255574050</v>
      </c>
      <c r="F18" s="7"/>
      <c r="G18" s="7">
        <v>0</v>
      </c>
      <c r="H18" s="7"/>
      <c r="I18" s="7">
        <f t="shared" si="0"/>
        <v>255574050</v>
      </c>
      <c r="J18" s="7"/>
      <c r="K18" s="9">
        <f t="shared" si="1"/>
        <v>0.13985071936998625</v>
      </c>
      <c r="L18" s="7"/>
      <c r="M18" s="7">
        <v>0</v>
      </c>
      <c r="N18" s="7"/>
      <c r="O18" s="7">
        <v>255574050</v>
      </c>
      <c r="P18" s="7"/>
      <c r="Q18" s="7">
        <v>0</v>
      </c>
      <c r="R18" s="7"/>
      <c r="S18" s="7">
        <f t="shared" si="2"/>
        <v>255574050</v>
      </c>
      <c r="T18" s="4"/>
      <c r="U18" s="9">
        <f t="shared" si="3"/>
        <v>0.13985071936998625</v>
      </c>
    </row>
    <row r="19" spans="1:21">
      <c r="A19" s="1" t="s">
        <v>20</v>
      </c>
      <c r="C19" s="7">
        <v>0</v>
      </c>
      <c r="D19" s="7"/>
      <c r="E19" s="7">
        <v>81271619</v>
      </c>
      <c r="F19" s="7"/>
      <c r="G19" s="7">
        <v>0</v>
      </c>
      <c r="H19" s="7"/>
      <c r="I19" s="7">
        <f t="shared" si="0"/>
        <v>81271619</v>
      </c>
      <c r="J19" s="7"/>
      <c r="K19" s="9">
        <f t="shared" si="1"/>
        <v>4.4472020463397759E-2</v>
      </c>
      <c r="L19" s="7"/>
      <c r="M19" s="7">
        <v>0</v>
      </c>
      <c r="N19" s="7"/>
      <c r="O19" s="7">
        <v>81271619</v>
      </c>
      <c r="P19" s="7"/>
      <c r="Q19" s="7">
        <v>0</v>
      </c>
      <c r="R19" s="7"/>
      <c r="S19" s="7">
        <f t="shared" si="2"/>
        <v>81271619</v>
      </c>
      <c r="T19" s="4"/>
      <c r="U19" s="9">
        <f t="shared" si="3"/>
        <v>4.4472020463397759E-2</v>
      </c>
    </row>
    <row r="20" spans="1:21">
      <c r="A20" s="1" t="s">
        <v>24</v>
      </c>
      <c r="C20" s="7">
        <v>0</v>
      </c>
      <c r="D20" s="7"/>
      <c r="E20" s="7">
        <v>47217573</v>
      </c>
      <c r="F20" s="7"/>
      <c r="G20" s="7">
        <v>0</v>
      </c>
      <c r="H20" s="7"/>
      <c r="I20" s="7">
        <f t="shared" si="0"/>
        <v>47217573</v>
      </c>
      <c r="J20" s="7"/>
      <c r="K20" s="9">
        <f t="shared" si="1"/>
        <v>2.5837566650271572E-2</v>
      </c>
      <c r="L20" s="7"/>
      <c r="M20" s="7">
        <v>0</v>
      </c>
      <c r="N20" s="7"/>
      <c r="O20" s="7">
        <v>47217573</v>
      </c>
      <c r="P20" s="7"/>
      <c r="Q20" s="7">
        <v>0</v>
      </c>
      <c r="R20" s="7"/>
      <c r="S20" s="7">
        <f t="shared" si="2"/>
        <v>47217573</v>
      </c>
      <c r="T20" s="4"/>
      <c r="U20" s="9">
        <f t="shared" si="3"/>
        <v>2.5837566650271572E-2</v>
      </c>
    </row>
    <row r="21" spans="1:21">
      <c r="A21" s="1" t="s">
        <v>27</v>
      </c>
      <c r="C21" s="7">
        <v>0</v>
      </c>
      <c r="D21" s="7"/>
      <c r="E21" s="7">
        <v>94293991</v>
      </c>
      <c r="F21" s="7"/>
      <c r="G21" s="7">
        <v>0</v>
      </c>
      <c r="H21" s="7"/>
      <c r="I21" s="7">
        <f t="shared" si="0"/>
        <v>94293991</v>
      </c>
      <c r="J21" s="7"/>
      <c r="K21" s="9">
        <f t="shared" si="1"/>
        <v>5.1597892953596063E-2</v>
      </c>
      <c r="L21" s="7"/>
      <c r="M21" s="7">
        <v>0</v>
      </c>
      <c r="N21" s="7"/>
      <c r="O21" s="7">
        <v>94293991</v>
      </c>
      <c r="P21" s="7"/>
      <c r="Q21" s="7">
        <v>0</v>
      </c>
      <c r="R21" s="7"/>
      <c r="S21" s="7">
        <f t="shared" si="2"/>
        <v>94293991</v>
      </c>
      <c r="T21" s="4"/>
      <c r="U21" s="9">
        <f t="shared" si="3"/>
        <v>5.1597892953596063E-2</v>
      </c>
    </row>
    <row r="22" spans="1:21">
      <c r="A22" s="1" t="s">
        <v>21</v>
      </c>
      <c r="C22" s="7">
        <v>0</v>
      </c>
      <c r="D22" s="7"/>
      <c r="E22" s="7">
        <v>59026789</v>
      </c>
      <c r="F22" s="7"/>
      <c r="G22" s="7">
        <v>0</v>
      </c>
      <c r="H22" s="7"/>
      <c r="I22" s="7">
        <f t="shared" si="0"/>
        <v>59026789</v>
      </c>
      <c r="J22" s="7"/>
      <c r="K22" s="9">
        <f t="shared" si="1"/>
        <v>3.2299597332946718E-2</v>
      </c>
      <c r="L22" s="7"/>
      <c r="M22" s="7">
        <v>0</v>
      </c>
      <c r="N22" s="7"/>
      <c r="O22" s="7">
        <v>59026789</v>
      </c>
      <c r="P22" s="7"/>
      <c r="Q22" s="7">
        <v>0</v>
      </c>
      <c r="R22" s="7"/>
      <c r="S22" s="7">
        <f t="shared" si="2"/>
        <v>59026789</v>
      </c>
      <c r="T22" s="4"/>
      <c r="U22" s="9">
        <f t="shared" si="3"/>
        <v>3.2299597332946718E-2</v>
      </c>
    </row>
    <row r="23" spans="1:21">
      <c r="A23" s="1" t="s">
        <v>32</v>
      </c>
      <c r="C23" s="7">
        <v>0</v>
      </c>
      <c r="D23" s="7"/>
      <c r="E23" s="7">
        <v>119054868</v>
      </c>
      <c r="F23" s="7"/>
      <c r="G23" s="7">
        <v>0</v>
      </c>
      <c r="H23" s="7"/>
      <c r="I23" s="7">
        <f t="shared" si="0"/>
        <v>119054868</v>
      </c>
      <c r="J23" s="7"/>
      <c r="K23" s="9">
        <f t="shared" si="1"/>
        <v>6.514710290148297E-2</v>
      </c>
      <c r="L23" s="7"/>
      <c r="M23" s="7">
        <v>0</v>
      </c>
      <c r="N23" s="7"/>
      <c r="O23" s="7">
        <v>119054868</v>
      </c>
      <c r="P23" s="7"/>
      <c r="Q23" s="7">
        <v>0</v>
      </c>
      <c r="R23" s="7"/>
      <c r="S23" s="7">
        <f t="shared" si="2"/>
        <v>119054868</v>
      </c>
      <c r="T23" s="4"/>
      <c r="U23" s="9">
        <f t="shared" si="3"/>
        <v>6.514710290148297E-2</v>
      </c>
    </row>
    <row r="24" spans="1:21">
      <c r="A24" s="1" t="s">
        <v>17</v>
      </c>
      <c r="C24" s="7">
        <v>0</v>
      </c>
      <c r="D24" s="7"/>
      <c r="E24" s="7">
        <v>25647882</v>
      </c>
      <c r="F24" s="7"/>
      <c r="G24" s="7">
        <v>0</v>
      </c>
      <c r="H24" s="7"/>
      <c r="I24" s="7">
        <f t="shared" si="0"/>
        <v>25647882</v>
      </c>
      <c r="J24" s="7"/>
      <c r="K24" s="9">
        <f t="shared" si="1"/>
        <v>1.4034581163527836E-2</v>
      </c>
      <c r="L24" s="7"/>
      <c r="M24" s="7">
        <v>0</v>
      </c>
      <c r="N24" s="7"/>
      <c r="O24" s="7">
        <v>25647882</v>
      </c>
      <c r="P24" s="7"/>
      <c r="Q24" s="7">
        <v>0</v>
      </c>
      <c r="R24" s="7"/>
      <c r="S24" s="7">
        <f t="shared" si="2"/>
        <v>25647882</v>
      </c>
      <c r="T24" s="4"/>
      <c r="U24" s="9">
        <f t="shared" si="3"/>
        <v>1.4034581163527836E-2</v>
      </c>
    </row>
    <row r="25" spans="1:21">
      <c r="A25" s="1" t="s">
        <v>31</v>
      </c>
      <c r="C25" s="7">
        <v>0</v>
      </c>
      <c r="D25" s="7"/>
      <c r="E25" s="7">
        <v>8658617</v>
      </c>
      <c r="F25" s="7"/>
      <c r="G25" s="7">
        <v>0</v>
      </c>
      <c r="H25" s="7"/>
      <c r="I25" s="7">
        <f t="shared" si="0"/>
        <v>8658617</v>
      </c>
      <c r="J25" s="7"/>
      <c r="K25" s="9">
        <f t="shared" si="1"/>
        <v>4.738015523090831E-3</v>
      </c>
      <c r="L25" s="7"/>
      <c r="M25" s="7">
        <v>0</v>
      </c>
      <c r="N25" s="7"/>
      <c r="O25" s="7">
        <v>8658617</v>
      </c>
      <c r="P25" s="7"/>
      <c r="Q25" s="7">
        <v>0</v>
      </c>
      <c r="R25" s="7"/>
      <c r="S25" s="7">
        <f t="shared" si="2"/>
        <v>8658617</v>
      </c>
      <c r="T25" s="4"/>
      <c r="U25" s="9">
        <f t="shared" si="3"/>
        <v>4.738015523090831E-3</v>
      </c>
    </row>
    <row r="26" spans="1:21" ht="24.75" thickBot="1">
      <c r="C26" s="11">
        <f>SUM(C8:C25)</f>
        <v>85865252</v>
      </c>
      <c r="D26" s="4"/>
      <c r="E26" s="11">
        <f>SUM(E8:E25)</f>
        <v>1695682840</v>
      </c>
      <c r="F26" s="4"/>
      <c r="G26" s="11">
        <f>SUM(G8:G25)</f>
        <v>45929458</v>
      </c>
      <c r="H26" s="4"/>
      <c r="I26" s="11">
        <f>SUM(I8:I25)</f>
        <v>1827477550</v>
      </c>
      <c r="J26" s="4"/>
      <c r="K26" s="10">
        <f>SUM(K8:K25)</f>
        <v>1</v>
      </c>
      <c r="L26" s="4"/>
      <c r="M26" s="11">
        <f>SUM(M8:M25)</f>
        <v>85865252</v>
      </c>
      <c r="N26" s="4"/>
      <c r="O26" s="11">
        <f>SUM(O8:O25)</f>
        <v>1695682840</v>
      </c>
      <c r="P26" s="4"/>
      <c r="Q26" s="11">
        <f>SUM(Q8:Q25)</f>
        <v>45929458</v>
      </c>
      <c r="R26" s="4"/>
      <c r="S26" s="11">
        <f>SUM(S8:S25)</f>
        <v>1827477550</v>
      </c>
      <c r="T26" s="4"/>
      <c r="U26" s="10">
        <f>SUM(U8:U25)</f>
        <v>1</v>
      </c>
    </row>
    <row r="27" spans="1:21" ht="24.75" thickTop="1">
      <c r="C27" s="6"/>
      <c r="D27" s="4"/>
      <c r="E27" s="6"/>
      <c r="F27" s="4"/>
      <c r="G27" s="6"/>
      <c r="H27" s="4"/>
      <c r="I27" s="4"/>
      <c r="J27" s="4"/>
      <c r="K27" s="4"/>
      <c r="L27" s="4"/>
      <c r="M27" s="6"/>
      <c r="N27" s="4"/>
      <c r="O27" s="6"/>
      <c r="P27" s="4"/>
      <c r="Q27" s="6"/>
      <c r="R27" s="4"/>
      <c r="S27" s="4"/>
      <c r="T27" s="4"/>
      <c r="U27" s="4"/>
    </row>
    <row r="28" spans="1:2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workbookViewId="0">
      <selection activeCell="E13" sqref="E13:O14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78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17" ht="24.75">
      <c r="A7" s="14" t="s">
        <v>78</v>
      </c>
      <c r="C7" s="14" t="s">
        <v>99</v>
      </c>
      <c r="E7" s="14" t="s">
        <v>96</v>
      </c>
      <c r="G7" s="14" t="s">
        <v>97</v>
      </c>
      <c r="I7" s="14" t="s">
        <v>100</v>
      </c>
      <c r="K7" s="14" t="s">
        <v>99</v>
      </c>
      <c r="M7" s="14" t="s">
        <v>96</v>
      </c>
      <c r="O7" s="14" t="s">
        <v>97</v>
      </c>
      <c r="Q7" s="14" t="s">
        <v>100</v>
      </c>
    </row>
    <row r="8" spans="1:17">
      <c r="A8" s="1" t="s">
        <v>52</v>
      </c>
      <c r="C8" s="7">
        <v>0</v>
      </c>
      <c r="D8" s="7"/>
      <c r="E8" s="7">
        <v>23080816</v>
      </c>
      <c r="F8" s="7"/>
      <c r="G8" s="7">
        <v>877843</v>
      </c>
      <c r="H8" s="7"/>
      <c r="I8" s="7">
        <f>C8+E8+G8</f>
        <v>23958659</v>
      </c>
      <c r="J8" s="7"/>
      <c r="K8" s="7">
        <v>0</v>
      </c>
      <c r="L8" s="7"/>
      <c r="M8" s="7">
        <v>23080816</v>
      </c>
      <c r="N8" s="7"/>
      <c r="O8" s="7">
        <v>877843</v>
      </c>
      <c r="P8" s="7"/>
      <c r="Q8" s="7">
        <f>K8+M8+O8</f>
        <v>23958659</v>
      </c>
    </row>
    <row r="9" spans="1:17">
      <c r="A9" s="1" t="s">
        <v>46</v>
      </c>
      <c r="C9" s="7">
        <v>0</v>
      </c>
      <c r="D9" s="7"/>
      <c r="E9" s="7">
        <v>14361077</v>
      </c>
      <c r="F9" s="7"/>
      <c r="G9" s="7">
        <v>40443674</v>
      </c>
      <c r="H9" s="7"/>
      <c r="I9" s="7">
        <v>54804751</v>
      </c>
      <c r="J9" s="7"/>
      <c r="K9" s="7">
        <v>0</v>
      </c>
      <c r="L9" s="7"/>
      <c r="M9" s="7">
        <v>14361077</v>
      </c>
      <c r="N9" s="7"/>
      <c r="O9" s="7">
        <v>40443674</v>
      </c>
      <c r="P9" s="7"/>
      <c r="Q9" s="7">
        <f t="shared" ref="Q9:Q11" si="0">K9+M9+O9</f>
        <v>54804751</v>
      </c>
    </row>
    <row r="10" spans="1:17">
      <c r="A10" s="1" t="s">
        <v>49</v>
      </c>
      <c r="C10" s="7">
        <v>0</v>
      </c>
      <c r="D10" s="7"/>
      <c r="E10" s="7">
        <v>42113164</v>
      </c>
      <c r="F10" s="7"/>
      <c r="G10" s="7">
        <v>0</v>
      </c>
      <c r="H10" s="7"/>
      <c r="I10" s="7">
        <v>42113165</v>
      </c>
      <c r="J10" s="7"/>
      <c r="K10" s="7">
        <v>0</v>
      </c>
      <c r="L10" s="7"/>
      <c r="M10" s="7">
        <v>42113164</v>
      </c>
      <c r="N10" s="7"/>
      <c r="O10" s="7">
        <v>0</v>
      </c>
      <c r="P10" s="7"/>
      <c r="Q10" s="7">
        <f t="shared" si="0"/>
        <v>42113164</v>
      </c>
    </row>
    <row r="11" spans="1:17">
      <c r="A11" s="1" t="s">
        <v>42</v>
      </c>
      <c r="C11" s="7">
        <v>0</v>
      </c>
      <c r="D11" s="7"/>
      <c r="E11" s="7">
        <v>-23245</v>
      </c>
      <c r="F11" s="7"/>
      <c r="G11" s="7">
        <v>0</v>
      </c>
      <c r="H11" s="7"/>
      <c r="I11" s="7">
        <v>-23245</v>
      </c>
      <c r="J11" s="7"/>
      <c r="K11" s="7">
        <v>0</v>
      </c>
      <c r="L11" s="7"/>
      <c r="M11" s="7">
        <v>-23245</v>
      </c>
      <c r="N11" s="7"/>
      <c r="O11" s="7">
        <v>0</v>
      </c>
      <c r="P11" s="7"/>
      <c r="Q11" s="7">
        <f t="shared" si="0"/>
        <v>-23245</v>
      </c>
    </row>
    <row r="12" spans="1:17" ht="24.75" thickBot="1">
      <c r="C12" s="8">
        <f>SUM(C8:C11)</f>
        <v>0</v>
      </c>
      <c r="D12" s="7"/>
      <c r="E12" s="8">
        <f>SUM(E8:E11)</f>
        <v>79531812</v>
      </c>
      <c r="F12" s="7"/>
      <c r="G12" s="8">
        <f>SUM(G8:G11)</f>
        <v>41321517</v>
      </c>
      <c r="H12" s="7"/>
      <c r="I12" s="8">
        <f>SUM(I8:I11)</f>
        <v>120853330</v>
      </c>
      <c r="J12" s="7"/>
      <c r="K12" s="8">
        <f>SUM(K8:K11)</f>
        <v>0</v>
      </c>
      <c r="L12" s="7"/>
      <c r="M12" s="8">
        <f>SUM(M8:M11)</f>
        <v>79531812</v>
      </c>
      <c r="N12" s="7"/>
      <c r="O12" s="8">
        <f>SUM(O8:O11)</f>
        <v>41321517</v>
      </c>
      <c r="P12" s="7"/>
      <c r="Q12" s="8">
        <f>SUM(Q8:Q11)</f>
        <v>120853329</v>
      </c>
    </row>
    <row r="13" spans="1:17" ht="24.75" thickTop="1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32"/>
  <sheetViews>
    <sheetView rightToLeft="1" workbookViewId="0">
      <selection activeCell="I6" sqref="I6:K6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3" ht="19.5" customHeight="1"/>
    <row r="6" spans="1:13" ht="24.75">
      <c r="A6" s="14" t="s">
        <v>101</v>
      </c>
      <c r="B6" s="14" t="s">
        <v>101</v>
      </c>
      <c r="C6" s="14" t="s">
        <v>101</v>
      </c>
      <c r="E6" s="14" t="s">
        <v>76</v>
      </c>
      <c r="F6" s="14" t="s">
        <v>76</v>
      </c>
      <c r="G6" s="14" t="s">
        <v>76</v>
      </c>
      <c r="I6" s="14" t="s">
        <v>77</v>
      </c>
      <c r="J6" s="14" t="s">
        <v>77</v>
      </c>
      <c r="K6" s="14" t="s">
        <v>77</v>
      </c>
    </row>
    <row r="7" spans="1:13" ht="24.75">
      <c r="A7" s="14" t="s">
        <v>102</v>
      </c>
      <c r="C7" s="14" t="s">
        <v>58</v>
      </c>
      <c r="E7" s="14" t="s">
        <v>103</v>
      </c>
      <c r="G7" s="14" t="s">
        <v>104</v>
      </c>
      <c r="I7" s="14" t="s">
        <v>103</v>
      </c>
      <c r="K7" s="14" t="s">
        <v>104</v>
      </c>
    </row>
    <row r="8" spans="1:13">
      <c r="A8" s="1" t="s">
        <v>64</v>
      </c>
      <c r="C8" s="4" t="s">
        <v>65</v>
      </c>
      <c r="D8" s="4"/>
      <c r="E8" s="6">
        <v>54827</v>
      </c>
      <c r="F8" s="4"/>
      <c r="G8" s="9">
        <f>E8/$E$11</f>
        <v>5.8662538629464115E-3</v>
      </c>
      <c r="H8" s="4"/>
      <c r="I8" s="6">
        <v>54827</v>
      </c>
      <c r="J8" s="4"/>
      <c r="K8" s="9">
        <f>I8/$I$11</f>
        <v>5.8662538629464115E-3</v>
      </c>
      <c r="L8" s="4"/>
      <c r="M8" s="4"/>
    </row>
    <row r="9" spans="1:13">
      <c r="A9" s="1" t="s">
        <v>68</v>
      </c>
      <c r="C9" s="4" t="s">
        <v>69</v>
      </c>
      <c r="D9" s="4"/>
      <c r="E9" s="6">
        <v>3361</v>
      </c>
      <c r="F9" s="4"/>
      <c r="G9" s="9">
        <f t="shared" ref="G9:G10" si="0">E9/$E$11</f>
        <v>3.5961258564872942E-4</v>
      </c>
      <c r="H9" s="4"/>
      <c r="I9" s="6">
        <v>3361</v>
      </c>
      <c r="J9" s="4"/>
      <c r="K9" s="9">
        <f t="shared" ref="K9:K10" si="1">I9/$I$11</f>
        <v>3.5961258564872942E-4</v>
      </c>
      <c r="L9" s="4"/>
      <c r="M9" s="4"/>
    </row>
    <row r="10" spans="1:13">
      <c r="A10" s="1" t="s">
        <v>71</v>
      </c>
      <c r="C10" s="4" t="s">
        <v>72</v>
      </c>
      <c r="D10" s="4"/>
      <c r="E10" s="6">
        <v>9287981</v>
      </c>
      <c r="F10" s="4"/>
      <c r="G10" s="9">
        <f t="shared" si="0"/>
        <v>0.99377413355140487</v>
      </c>
      <c r="H10" s="4"/>
      <c r="I10" s="6">
        <v>9287981</v>
      </c>
      <c r="J10" s="4"/>
      <c r="K10" s="9">
        <f t="shared" si="1"/>
        <v>0.99377413355140487</v>
      </c>
      <c r="L10" s="4"/>
      <c r="M10" s="4"/>
    </row>
    <row r="11" spans="1:13" ht="24.75" thickBot="1">
      <c r="C11" s="4"/>
      <c r="D11" s="4"/>
      <c r="E11" s="11">
        <f>SUM(E8:E10)</f>
        <v>9346169</v>
      </c>
      <c r="F11" s="4"/>
      <c r="G11" s="10">
        <f>SUM(G8:G10)</f>
        <v>1</v>
      </c>
      <c r="H11" s="4"/>
      <c r="I11" s="11">
        <f>SUM(I8:I10)</f>
        <v>9346169</v>
      </c>
      <c r="J11" s="4"/>
      <c r="K11" s="10">
        <f>SUM(K8:K10)</f>
        <v>1</v>
      </c>
      <c r="L11" s="4"/>
      <c r="M11" s="4"/>
    </row>
    <row r="12" spans="1:13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activeCellId="1" sqref="E9 C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74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24.75">
      <c r="C5" s="13" t="s">
        <v>76</v>
      </c>
      <c r="E5" s="2" t="s">
        <v>112</v>
      </c>
    </row>
    <row r="6" spans="1:5" ht="24.75">
      <c r="A6" s="13" t="s">
        <v>105</v>
      </c>
      <c r="C6" s="14"/>
      <c r="E6" s="5" t="s">
        <v>113</v>
      </c>
    </row>
    <row r="7" spans="1:5" ht="24.75">
      <c r="A7" s="14" t="s">
        <v>105</v>
      </c>
      <c r="C7" s="14" t="s">
        <v>61</v>
      </c>
      <c r="E7" s="14" t="s">
        <v>61</v>
      </c>
    </row>
    <row r="8" spans="1:5">
      <c r="A8" s="1" t="s">
        <v>106</v>
      </c>
      <c r="C8" s="6">
        <v>420161</v>
      </c>
      <c r="D8" s="4"/>
      <c r="E8" s="6">
        <v>420161</v>
      </c>
    </row>
    <row r="9" spans="1:5" ht="25.5" thickBot="1">
      <c r="A9" s="2" t="s">
        <v>83</v>
      </c>
      <c r="C9" s="11">
        <v>420161</v>
      </c>
      <c r="D9" s="4"/>
      <c r="E9" s="11">
        <v>420161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opLeftCell="A14" workbookViewId="0">
      <selection activeCell="Y29" sqref="W28:Y29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4.75">
      <c r="A6" s="13" t="s">
        <v>3</v>
      </c>
      <c r="C6" s="14" t="s">
        <v>110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7">
        <v>166917</v>
      </c>
      <c r="D9" s="7"/>
      <c r="E9" s="7">
        <v>1563670854</v>
      </c>
      <c r="F9" s="7"/>
      <c r="G9" s="7">
        <v>1541432509.3664999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166917</v>
      </c>
      <c r="R9" s="7"/>
      <c r="S9" s="7">
        <v>9850</v>
      </c>
      <c r="T9" s="7"/>
      <c r="U9" s="7">
        <v>1563670854</v>
      </c>
      <c r="V9" s="7"/>
      <c r="W9" s="7">
        <v>1634349861.9224999</v>
      </c>
      <c r="X9" s="4"/>
      <c r="Y9" s="9">
        <v>5.9894904846984703E-2</v>
      </c>
    </row>
    <row r="10" spans="1:25">
      <c r="A10" s="1" t="s">
        <v>16</v>
      </c>
      <c r="C10" s="7">
        <v>168145</v>
      </c>
      <c r="D10" s="7"/>
      <c r="E10" s="7">
        <v>1527808000</v>
      </c>
      <c r="F10" s="7"/>
      <c r="G10" s="7">
        <v>1597901776.1099999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168145</v>
      </c>
      <c r="R10" s="7"/>
      <c r="S10" s="7">
        <v>10340</v>
      </c>
      <c r="T10" s="7"/>
      <c r="U10" s="7">
        <v>1527808000</v>
      </c>
      <c r="V10" s="7"/>
      <c r="W10" s="7">
        <v>1728274515.165</v>
      </c>
      <c r="X10" s="4"/>
      <c r="Y10" s="9">
        <v>6.3337012500806214E-2</v>
      </c>
    </row>
    <row r="11" spans="1:25">
      <c r="A11" s="1" t="s">
        <v>17</v>
      </c>
      <c r="C11" s="7">
        <v>6532</v>
      </c>
      <c r="D11" s="7"/>
      <c r="E11" s="7">
        <v>699231724</v>
      </c>
      <c r="F11" s="7"/>
      <c r="G11" s="7">
        <v>777552868.35000002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6532</v>
      </c>
      <c r="R11" s="7"/>
      <c r="S11" s="7">
        <v>123700</v>
      </c>
      <c r="T11" s="7"/>
      <c r="U11" s="7">
        <v>699231724</v>
      </c>
      <c r="V11" s="7"/>
      <c r="W11" s="7">
        <v>803200750.01999998</v>
      </c>
      <c r="X11" s="4"/>
      <c r="Y11" s="9">
        <v>2.9435333043614797E-2</v>
      </c>
    </row>
    <row r="12" spans="1:25">
      <c r="A12" s="1" t="s">
        <v>18</v>
      </c>
      <c r="C12" s="7">
        <v>17706</v>
      </c>
      <c r="D12" s="7"/>
      <c r="E12" s="7">
        <v>625589317</v>
      </c>
      <c r="F12" s="7"/>
      <c r="G12" s="7">
        <v>731306978.41499996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17706</v>
      </c>
      <c r="R12" s="7"/>
      <c r="S12" s="7">
        <v>39700</v>
      </c>
      <c r="T12" s="7"/>
      <c r="U12" s="7">
        <v>625589317</v>
      </c>
      <c r="V12" s="7"/>
      <c r="W12" s="7">
        <v>698745777.21000004</v>
      </c>
      <c r="X12" s="4"/>
      <c r="Y12" s="9">
        <v>2.5607315063492748E-2</v>
      </c>
    </row>
    <row r="13" spans="1:25">
      <c r="A13" s="1" t="s">
        <v>19</v>
      </c>
      <c r="C13" s="7">
        <v>61312</v>
      </c>
      <c r="D13" s="7"/>
      <c r="E13" s="7">
        <v>1166412000</v>
      </c>
      <c r="F13" s="7"/>
      <c r="G13" s="7">
        <v>985516120.51199996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61312</v>
      </c>
      <c r="R13" s="7"/>
      <c r="S13" s="7">
        <v>18530</v>
      </c>
      <c r="T13" s="7"/>
      <c r="U13" s="7">
        <v>1166412000</v>
      </c>
      <c r="V13" s="7"/>
      <c r="W13" s="7">
        <v>1129351497.408</v>
      </c>
      <c r="X13" s="4"/>
      <c r="Y13" s="9">
        <v>4.1387956184903707E-2</v>
      </c>
    </row>
    <row r="14" spans="1:25">
      <c r="A14" s="1" t="s">
        <v>20</v>
      </c>
      <c r="C14" s="7">
        <v>127747</v>
      </c>
      <c r="D14" s="7"/>
      <c r="E14" s="7">
        <v>1494241463</v>
      </c>
      <c r="F14" s="7"/>
      <c r="G14" s="7">
        <v>1165739791.1129999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127747</v>
      </c>
      <c r="R14" s="7"/>
      <c r="S14" s="7">
        <v>9820</v>
      </c>
      <c r="T14" s="7"/>
      <c r="U14" s="7">
        <v>1494241463</v>
      </c>
      <c r="V14" s="7"/>
      <c r="W14" s="7">
        <v>1247011410.5369999</v>
      </c>
      <c r="X14" s="4"/>
      <c r="Y14" s="9">
        <v>4.5699902767060985E-2</v>
      </c>
    </row>
    <row r="15" spans="1:25">
      <c r="A15" s="1" t="s">
        <v>21</v>
      </c>
      <c r="C15" s="7">
        <v>199933</v>
      </c>
      <c r="D15" s="7"/>
      <c r="E15" s="7">
        <v>735903452</v>
      </c>
      <c r="F15" s="7"/>
      <c r="G15" s="7">
        <v>809283119.30280006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199933</v>
      </c>
      <c r="R15" s="7"/>
      <c r="S15" s="7">
        <v>4369</v>
      </c>
      <c r="T15" s="7"/>
      <c r="U15" s="7">
        <v>735903452</v>
      </c>
      <c r="V15" s="7"/>
      <c r="W15" s="7">
        <v>868309908.70185006</v>
      </c>
      <c r="X15" s="4"/>
      <c r="Y15" s="9">
        <v>3.1821423656630411E-2</v>
      </c>
    </row>
    <row r="16" spans="1:25">
      <c r="A16" s="1" t="s">
        <v>22</v>
      </c>
      <c r="C16" s="7">
        <v>321782</v>
      </c>
      <c r="D16" s="7"/>
      <c r="E16" s="7">
        <v>1513165207</v>
      </c>
      <c r="F16" s="7"/>
      <c r="G16" s="7">
        <v>1058441217.0039001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321782</v>
      </c>
      <c r="R16" s="7"/>
      <c r="S16" s="7">
        <v>4108</v>
      </c>
      <c r="T16" s="7"/>
      <c r="U16" s="7">
        <v>1513165207</v>
      </c>
      <c r="V16" s="7"/>
      <c r="W16" s="7">
        <v>1314015267.2867999</v>
      </c>
      <c r="X16" s="4"/>
      <c r="Y16" s="9">
        <v>4.8155429406681161E-2</v>
      </c>
    </row>
    <row r="17" spans="1:25">
      <c r="A17" s="1" t="s">
        <v>23</v>
      </c>
      <c r="C17" s="7">
        <v>63275</v>
      </c>
      <c r="D17" s="7"/>
      <c r="E17" s="7">
        <v>907631312</v>
      </c>
      <c r="F17" s="7"/>
      <c r="G17" s="7">
        <v>869886445.16250002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63275</v>
      </c>
      <c r="R17" s="7"/>
      <c r="S17" s="7">
        <v>15660</v>
      </c>
      <c r="T17" s="7"/>
      <c r="U17" s="7">
        <v>907631312</v>
      </c>
      <c r="V17" s="7"/>
      <c r="W17" s="7">
        <v>984990725.32500005</v>
      </c>
      <c r="X17" s="4"/>
      <c r="Y17" s="9">
        <v>3.6097488758683467E-2</v>
      </c>
    </row>
    <row r="18" spans="1:25">
      <c r="A18" s="1" t="s">
        <v>24</v>
      </c>
      <c r="C18" s="7">
        <v>26389</v>
      </c>
      <c r="D18" s="7"/>
      <c r="E18" s="7">
        <v>379554245</v>
      </c>
      <c r="F18" s="7"/>
      <c r="G18" s="7">
        <v>345999888.0855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26389</v>
      </c>
      <c r="R18" s="7"/>
      <c r="S18" s="7">
        <v>14990</v>
      </c>
      <c r="T18" s="7"/>
      <c r="U18" s="7">
        <v>379554245</v>
      </c>
      <c r="V18" s="7"/>
      <c r="W18" s="7">
        <v>393217461.8955</v>
      </c>
      <c r="X18" s="4"/>
      <c r="Y18" s="9">
        <v>1.4410453363210561E-2</v>
      </c>
    </row>
    <row r="19" spans="1:25">
      <c r="A19" s="1" t="s">
        <v>25</v>
      </c>
      <c r="C19" s="7">
        <v>130853</v>
      </c>
      <c r="D19" s="7"/>
      <c r="E19" s="7">
        <v>961392840</v>
      </c>
      <c r="F19" s="7"/>
      <c r="G19" s="7">
        <v>771211263.74985003</v>
      </c>
      <c r="H19" s="7"/>
      <c r="I19" s="7">
        <v>0</v>
      </c>
      <c r="J19" s="7"/>
      <c r="K19" s="7">
        <v>0</v>
      </c>
      <c r="L19" s="7"/>
      <c r="M19" s="7">
        <v>-21275</v>
      </c>
      <c r="N19" s="7"/>
      <c r="O19" s="7">
        <v>148884842</v>
      </c>
      <c r="P19" s="7"/>
      <c r="Q19" s="7">
        <v>109578</v>
      </c>
      <c r="R19" s="7"/>
      <c r="S19" s="7">
        <v>6990</v>
      </c>
      <c r="T19" s="7"/>
      <c r="U19" s="7">
        <v>805082839</v>
      </c>
      <c r="V19" s="7"/>
      <c r="W19" s="7">
        <v>761392816.19099998</v>
      </c>
      <c r="X19" s="4"/>
      <c r="Y19" s="9">
        <v>2.7903175041905537E-2</v>
      </c>
    </row>
    <row r="20" spans="1:25">
      <c r="A20" s="1" t="s">
        <v>26</v>
      </c>
      <c r="C20" s="7">
        <v>203964</v>
      </c>
      <c r="D20" s="7"/>
      <c r="E20" s="7">
        <v>1278682808</v>
      </c>
      <c r="F20" s="7"/>
      <c r="G20" s="7">
        <v>1171897394.076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203964</v>
      </c>
      <c r="R20" s="7"/>
      <c r="S20" s="7">
        <v>5910</v>
      </c>
      <c r="T20" s="7"/>
      <c r="U20" s="7">
        <v>1278682808</v>
      </c>
      <c r="V20" s="7"/>
      <c r="W20" s="7">
        <v>1198254940</v>
      </c>
      <c r="X20" s="4"/>
      <c r="Y20" s="9">
        <v>4.3913097976039497E-2</v>
      </c>
    </row>
    <row r="21" spans="1:25">
      <c r="A21" s="1" t="s">
        <v>27</v>
      </c>
      <c r="C21" s="7">
        <v>36484</v>
      </c>
      <c r="D21" s="7"/>
      <c r="E21" s="7">
        <v>696471219</v>
      </c>
      <c r="F21" s="7"/>
      <c r="G21" s="7">
        <v>352514464.34399998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36484</v>
      </c>
      <c r="R21" s="7"/>
      <c r="S21" s="7">
        <v>12320</v>
      </c>
      <c r="T21" s="7"/>
      <c r="U21" s="7">
        <v>696471219</v>
      </c>
      <c r="V21" s="7"/>
      <c r="W21" s="7">
        <v>446808456.86400002</v>
      </c>
      <c r="X21" s="4"/>
      <c r="Y21" s="9">
        <v>1.6374431590319045E-2</v>
      </c>
    </row>
    <row r="22" spans="1:25">
      <c r="A22" s="1" t="s">
        <v>28</v>
      </c>
      <c r="C22" s="7">
        <v>77698</v>
      </c>
      <c r="D22" s="7"/>
      <c r="E22" s="7">
        <v>1396829093</v>
      </c>
      <c r="F22" s="7"/>
      <c r="G22" s="7">
        <v>2129388163.533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77698</v>
      </c>
      <c r="R22" s="7"/>
      <c r="S22" s="7">
        <v>29810</v>
      </c>
      <c r="T22" s="7"/>
      <c r="U22" s="7">
        <v>1396829093</v>
      </c>
      <c r="V22" s="7"/>
      <c r="W22" s="7">
        <v>2302396124.5890002</v>
      </c>
      <c r="X22" s="4"/>
      <c r="Y22" s="9">
        <v>8.4377158168636807E-2</v>
      </c>
    </row>
    <row r="23" spans="1:25">
      <c r="A23" s="1" t="s">
        <v>29</v>
      </c>
      <c r="C23" s="7">
        <v>235811</v>
      </c>
      <c r="D23" s="7"/>
      <c r="E23" s="7">
        <v>874910135</v>
      </c>
      <c r="F23" s="7"/>
      <c r="G23" s="7">
        <v>816677209.1322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235811</v>
      </c>
      <c r="R23" s="7"/>
      <c r="S23" s="7">
        <v>3871</v>
      </c>
      <c r="T23" s="7"/>
      <c r="U23" s="7">
        <v>874910135</v>
      </c>
      <c r="V23" s="7"/>
      <c r="W23" s="7">
        <v>907393075.93305004</v>
      </c>
      <c r="X23" s="4"/>
      <c r="Y23" s="9">
        <v>3.3253725660607643E-2</v>
      </c>
    </row>
    <row r="24" spans="1:25">
      <c r="A24" s="1" t="s">
        <v>30</v>
      </c>
      <c r="C24" s="7">
        <v>263073</v>
      </c>
      <c r="D24" s="7"/>
      <c r="E24" s="7">
        <v>987357975</v>
      </c>
      <c r="F24" s="7"/>
      <c r="G24" s="7">
        <v>1116899453.5411501</v>
      </c>
      <c r="H24" s="7"/>
      <c r="I24" s="7">
        <v>0</v>
      </c>
      <c r="J24" s="7"/>
      <c r="K24" s="7">
        <v>0</v>
      </c>
      <c r="L24" s="7"/>
      <c r="M24" s="7">
        <v>-58015</v>
      </c>
      <c r="N24" s="7"/>
      <c r="O24" s="7">
        <v>268741325</v>
      </c>
      <c r="P24" s="7"/>
      <c r="Q24" s="7">
        <v>205058</v>
      </c>
      <c r="R24" s="7"/>
      <c r="S24" s="7">
        <v>5005</v>
      </c>
      <c r="T24" s="7"/>
      <c r="U24" s="7">
        <v>769617755</v>
      </c>
      <c r="V24" s="7"/>
      <c r="W24" s="7">
        <v>1020208714.0245</v>
      </c>
      <c r="X24" s="4"/>
      <c r="Y24" s="9">
        <v>3.7388141470935332E-2</v>
      </c>
    </row>
    <row r="25" spans="1:25">
      <c r="A25" s="1" t="s">
        <v>31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68414</v>
      </c>
      <c r="J25" s="7"/>
      <c r="K25" s="7">
        <v>1016205919</v>
      </c>
      <c r="L25" s="7"/>
      <c r="M25" s="7">
        <v>0</v>
      </c>
      <c r="N25" s="7"/>
      <c r="O25" s="7">
        <v>0</v>
      </c>
      <c r="P25" s="7"/>
      <c r="Q25" s="7">
        <v>68414</v>
      </c>
      <c r="R25" s="7"/>
      <c r="S25" s="7">
        <v>15070</v>
      </c>
      <c r="T25" s="7"/>
      <c r="U25" s="7">
        <v>1016205919</v>
      </c>
      <c r="V25" s="7"/>
      <c r="W25" s="7">
        <v>1024864536.069</v>
      </c>
      <c r="X25" s="4"/>
      <c r="Y25" s="9">
        <v>3.7558765903828666E-2</v>
      </c>
    </row>
    <row r="26" spans="1:25">
      <c r="A26" s="1" t="s">
        <v>32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160369</v>
      </c>
      <c r="J26" s="7"/>
      <c r="K26" s="7">
        <v>1001631207</v>
      </c>
      <c r="L26" s="7"/>
      <c r="M26" s="7">
        <v>0</v>
      </c>
      <c r="N26" s="7"/>
      <c r="O26" s="7">
        <v>0</v>
      </c>
      <c r="P26" s="7"/>
      <c r="Q26" s="7">
        <v>160369</v>
      </c>
      <c r="R26" s="7"/>
      <c r="S26" s="7">
        <v>7030</v>
      </c>
      <c r="T26" s="7"/>
      <c r="U26" s="7">
        <v>1001631207</v>
      </c>
      <c r="V26" s="7"/>
      <c r="W26" s="7">
        <v>1120686075.2835</v>
      </c>
      <c r="X26" s="4"/>
      <c r="Y26" s="9">
        <v>4.107038976555983E-2</v>
      </c>
    </row>
    <row r="27" spans="1:25" ht="24.75" thickBot="1">
      <c r="C27" s="4"/>
      <c r="D27" s="4"/>
      <c r="E27" s="8">
        <f>SUM(E9:E26)</f>
        <v>16808851644</v>
      </c>
      <c r="F27" s="4"/>
      <c r="G27" s="8">
        <f>SUM(G9:G26)</f>
        <v>16241648661.797401</v>
      </c>
      <c r="H27" s="4"/>
      <c r="I27" s="4"/>
      <c r="J27" s="4"/>
      <c r="K27" s="8">
        <f>SUM(K9:K26)</f>
        <v>2017837126</v>
      </c>
      <c r="L27" s="4"/>
      <c r="M27" s="4"/>
      <c r="N27" s="4"/>
      <c r="O27" s="8">
        <f>SUM(O9:O26)</f>
        <v>417626167</v>
      </c>
      <c r="P27" s="4"/>
      <c r="Q27" s="4"/>
      <c r="R27" s="4"/>
      <c r="S27" s="4"/>
      <c r="T27" s="4"/>
      <c r="U27" s="8">
        <f>SUM(U9:U26)</f>
        <v>18452638549</v>
      </c>
      <c r="V27" s="4"/>
      <c r="W27" s="8">
        <f>SUM(W9:W26)</f>
        <v>19583471914.425701</v>
      </c>
      <c r="X27" s="4"/>
      <c r="Y27" s="10">
        <f>SUM(Y9:Y26)</f>
        <v>0.71768610516990128</v>
      </c>
    </row>
    <row r="28" spans="1:25" ht="24.75" thickTop="1">
      <c r="W28" s="3"/>
    </row>
    <row r="29" spans="1:25">
      <c r="W29" s="3"/>
      <c r="Y29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H1" workbookViewId="0">
      <selection activeCell="AK9" sqref="AK9:AK12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.14062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4.75">
      <c r="A6" s="14" t="s">
        <v>34</v>
      </c>
      <c r="B6" s="14" t="s">
        <v>34</v>
      </c>
      <c r="C6" s="14" t="s">
        <v>34</v>
      </c>
      <c r="D6" s="14" t="s">
        <v>34</v>
      </c>
      <c r="E6" s="14" t="s">
        <v>34</v>
      </c>
      <c r="F6" s="14" t="s">
        <v>34</v>
      </c>
      <c r="G6" s="14" t="s">
        <v>34</v>
      </c>
      <c r="H6" s="14" t="s">
        <v>34</v>
      </c>
      <c r="I6" s="14" t="s">
        <v>34</v>
      </c>
      <c r="J6" s="14" t="s">
        <v>34</v>
      </c>
      <c r="K6" s="14" t="s">
        <v>34</v>
      </c>
      <c r="L6" s="14" t="s">
        <v>34</v>
      </c>
      <c r="M6" s="14" t="s">
        <v>34</v>
      </c>
      <c r="O6" s="14" t="s">
        <v>110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.75">
      <c r="A7" s="13" t="s">
        <v>35</v>
      </c>
      <c r="C7" s="13" t="s">
        <v>36</v>
      </c>
      <c r="E7" s="13" t="s">
        <v>37</v>
      </c>
      <c r="G7" s="13" t="s">
        <v>38</v>
      </c>
      <c r="I7" s="13" t="s">
        <v>39</v>
      </c>
      <c r="K7" s="13" t="s">
        <v>40</v>
      </c>
      <c r="M7" s="13" t="s">
        <v>33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41</v>
      </c>
      <c r="AG7" s="13" t="s">
        <v>8</v>
      </c>
      <c r="AI7" s="13" t="s">
        <v>9</v>
      </c>
      <c r="AK7" s="13" t="s">
        <v>13</v>
      </c>
    </row>
    <row r="8" spans="1:37" ht="24.75">
      <c r="A8" s="14" t="s">
        <v>35</v>
      </c>
      <c r="C8" s="14" t="s">
        <v>36</v>
      </c>
      <c r="E8" s="14" t="s">
        <v>37</v>
      </c>
      <c r="G8" s="14" t="s">
        <v>38</v>
      </c>
      <c r="I8" s="14" t="s">
        <v>39</v>
      </c>
      <c r="K8" s="14" t="s">
        <v>40</v>
      </c>
      <c r="M8" s="14" t="s">
        <v>33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41</v>
      </c>
      <c r="AG8" s="14" t="s">
        <v>8</v>
      </c>
      <c r="AI8" s="14" t="s">
        <v>9</v>
      </c>
      <c r="AK8" s="14" t="s">
        <v>13</v>
      </c>
    </row>
    <row r="9" spans="1:37">
      <c r="A9" s="1" t="s">
        <v>42</v>
      </c>
      <c r="C9" s="4" t="s">
        <v>43</v>
      </c>
      <c r="D9" s="4"/>
      <c r="E9" s="4" t="s">
        <v>43</v>
      </c>
      <c r="F9" s="4"/>
      <c r="G9" s="4" t="s">
        <v>44</v>
      </c>
      <c r="H9" s="4"/>
      <c r="I9" s="4" t="s">
        <v>45</v>
      </c>
      <c r="J9" s="4"/>
      <c r="K9" s="6">
        <v>0</v>
      </c>
      <c r="L9" s="4"/>
      <c r="M9" s="6">
        <v>0</v>
      </c>
      <c r="N9" s="4"/>
      <c r="O9" s="6">
        <v>15</v>
      </c>
      <c r="P9" s="4"/>
      <c r="Q9" s="6">
        <v>9967994</v>
      </c>
      <c r="R9" s="4"/>
      <c r="S9" s="6">
        <v>11571152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15</v>
      </c>
      <c r="AD9" s="4"/>
      <c r="AE9" s="6">
        <v>770000</v>
      </c>
      <c r="AF9" s="4"/>
      <c r="AG9" s="6">
        <v>9967994</v>
      </c>
      <c r="AH9" s="4"/>
      <c r="AI9" s="6">
        <v>11547906</v>
      </c>
      <c r="AJ9" s="4"/>
      <c r="AK9" s="9">
        <v>4.2320236759974835E-4</v>
      </c>
    </row>
    <row r="10" spans="1:37">
      <c r="A10" s="1" t="s">
        <v>46</v>
      </c>
      <c r="C10" s="4" t="s">
        <v>43</v>
      </c>
      <c r="D10" s="4"/>
      <c r="E10" s="4" t="s">
        <v>43</v>
      </c>
      <c r="F10" s="4"/>
      <c r="G10" s="4" t="s">
        <v>47</v>
      </c>
      <c r="H10" s="4"/>
      <c r="I10" s="4" t="s">
        <v>48</v>
      </c>
      <c r="J10" s="4"/>
      <c r="K10" s="6">
        <v>0</v>
      </c>
      <c r="L10" s="4"/>
      <c r="M10" s="6">
        <v>0</v>
      </c>
      <c r="N10" s="4"/>
      <c r="O10" s="6">
        <v>3339</v>
      </c>
      <c r="P10" s="4"/>
      <c r="Q10" s="6">
        <v>2599987510</v>
      </c>
      <c r="R10" s="4"/>
      <c r="S10" s="6">
        <v>3238443265</v>
      </c>
      <c r="T10" s="4"/>
      <c r="U10" s="6">
        <v>0</v>
      </c>
      <c r="V10" s="4"/>
      <c r="W10" s="6">
        <v>0</v>
      </c>
      <c r="X10" s="4"/>
      <c r="Y10" s="6">
        <v>2500</v>
      </c>
      <c r="Z10" s="4"/>
      <c r="AA10" s="6">
        <v>2465154116</v>
      </c>
      <c r="AB10" s="6"/>
      <c r="AC10" s="6">
        <v>839</v>
      </c>
      <c r="AD10" s="4"/>
      <c r="AE10" s="6">
        <v>987180</v>
      </c>
      <c r="AF10" s="4"/>
      <c r="AG10" s="6">
        <v>653306236</v>
      </c>
      <c r="AH10" s="4"/>
      <c r="AI10" s="6">
        <v>828093900</v>
      </c>
      <c r="AJ10" s="4"/>
      <c r="AK10" s="9">
        <v>3.0347605797528075E-2</v>
      </c>
    </row>
    <row r="11" spans="1:37">
      <c r="A11" s="1" t="s">
        <v>49</v>
      </c>
      <c r="C11" s="4" t="s">
        <v>43</v>
      </c>
      <c r="D11" s="4"/>
      <c r="E11" s="4" t="s">
        <v>43</v>
      </c>
      <c r="F11" s="4"/>
      <c r="G11" s="4" t="s">
        <v>50</v>
      </c>
      <c r="H11" s="4"/>
      <c r="I11" s="4" t="s">
        <v>51</v>
      </c>
      <c r="J11" s="4"/>
      <c r="K11" s="6">
        <v>0</v>
      </c>
      <c r="L11" s="4"/>
      <c r="M11" s="6">
        <v>0</v>
      </c>
      <c r="N11" s="4"/>
      <c r="O11" s="6">
        <v>2960</v>
      </c>
      <c r="P11" s="4"/>
      <c r="Q11" s="6">
        <v>2252414784</v>
      </c>
      <c r="R11" s="4"/>
      <c r="S11" s="6">
        <v>2833775085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2960</v>
      </c>
      <c r="AD11" s="4"/>
      <c r="AE11" s="6">
        <v>971760</v>
      </c>
      <c r="AF11" s="4"/>
      <c r="AG11" s="6">
        <v>2252414784</v>
      </c>
      <c r="AH11" s="4"/>
      <c r="AI11" s="6">
        <v>2875888250</v>
      </c>
      <c r="AJ11" s="4"/>
      <c r="AK11" s="9">
        <v>0.10539423479480149</v>
      </c>
    </row>
    <row r="12" spans="1:37">
      <c r="A12" s="1" t="s">
        <v>52</v>
      </c>
      <c r="C12" s="4" t="s">
        <v>43</v>
      </c>
      <c r="D12" s="4"/>
      <c r="E12" s="4" t="s">
        <v>43</v>
      </c>
      <c r="F12" s="4"/>
      <c r="G12" s="4" t="s">
        <v>53</v>
      </c>
      <c r="H12" s="4"/>
      <c r="I12" s="4" t="s">
        <v>54</v>
      </c>
      <c r="J12" s="4"/>
      <c r="K12" s="6">
        <v>0</v>
      </c>
      <c r="L12" s="4"/>
      <c r="M12" s="6">
        <v>0</v>
      </c>
      <c r="N12" s="4"/>
      <c r="O12" s="6">
        <v>2350</v>
      </c>
      <c r="P12" s="4"/>
      <c r="Q12" s="6">
        <v>1748753902</v>
      </c>
      <c r="R12" s="4"/>
      <c r="S12" s="6">
        <v>2115485998</v>
      </c>
      <c r="T12" s="4"/>
      <c r="U12" s="6">
        <v>0</v>
      </c>
      <c r="V12" s="4"/>
      <c r="W12" s="6">
        <v>0</v>
      </c>
      <c r="X12" s="4"/>
      <c r="Y12" s="6">
        <v>100</v>
      </c>
      <c r="Z12" s="4"/>
      <c r="AA12" s="6">
        <v>90898524</v>
      </c>
      <c r="AB12" s="6"/>
      <c r="AC12" s="6">
        <v>2250</v>
      </c>
      <c r="AD12" s="4"/>
      <c r="AE12" s="6">
        <v>910630</v>
      </c>
      <c r="AF12" s="4"/>
      <c r="AG12" s="6">
        <v>1674338842</v>
      </c>
      <c r="AH12" s="4"/>
      <c r="AI12" s="6">
        <v>2048546133</v>
      </c>
      <c r="AJ12" s="4"/>
      <c r="AK12" s="9">
        <v>7.5074179996174967E-2</v>
      </c>
    </row>
    <row r="13" spans="1:37" ht="24.75" thickBo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1">
        <f>SUM(Q9:Q12)</f>
        <v>6611124190</v>
      </c>
      <c r="R13" s="4"/>
      <c r="S13" s="11">
        <f>SUM(S9:S12)</f>
        <v>8199275500</v>
      </c>
      <c r="T13" s="4"/>
      <c r="U13" s="4"/>
      <c r="V13" s="4"/>
      <c r="W13" s="11">
        <f>SUM(W9:W12)</f>
        <v>0</v>
      </c>
      <c r="X13" s="4"/>
      <c r="Y13" s="4"/>
      <c r="Z13" s="4"/>
      <c r="AA13" s="11">
        <f>SUM(AA9:AA12)</f>
        <v>2556052640</v>
      </c>
      <c r="AB13" s="6"/>
      <c r="AC13" s="4"/>
      <c r="AD13" s="4"/>
      <c r="AE13" s="4"/>
      <c r="AF13" s="4"/>
      <c r="AG13" s="11">
        <f>SUM(AG9:AG12)</f>
        <v>4590027856</v>
      </c>
      <c r="AH13" s="4"/>
      <c r="AI13" s="11">
        <f>SUM(AI9:AI12)</f>
        <v>5764076189</v>
      </c>
      <c r="AJ13" s="4"/>
      <c r="AK13" s="10">
        <f>SUM(AK9:AK12)</f>
        <v>0.21123922295610428</v>
      </c>
    </row>
    <row r="14" spans="1:37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32"/>
  <sheetViews>
    <sheetView rightToLeft="1" workbookViewId="0">
      <selection activeCell="S9" sqref="S9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3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3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3" ht="24.75">
      <c r="A6" s="13" t="s">
        <v>56</v>
      </c>
      <c r="C6" s="14" t="s">
        <v>57</v>
      </c>
      <c r="D6" s="14" t="s">
        <v>57</v>
      </c>
      <c r="E6" s="14" t="s">
        <v>57</v>
      </c>
      <c r="F6" s="14" t="s">
        <v>57</v>
      </c>
      <c r="G6" s="14" t="s">
        <v>57</v>
      </c>
      <c r="H6" s="14" t="s">
        <v>57</v>
      </c>
      <c r="I6" s="14" t="s">
        <v>57</v>
      </c>
      <c r="K6" s="14" t="s">
        <v>110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23" ht="24.75">
      <c r="A7" s="14" t="s">
        <v>56</v>
      </c>
      <c r="C7" s="14" t="s">
        <v>58</v>
      </c>
      <c r="E7" s="14" t="s">
        <v>59</v>
      </c>
      <c r="G7" s="14" t="s">
        <v>60</v>
      </c>
      <c r="I7" s="14" t="s">
        <v>40</v>
      </c>
      <c r="K7" s="14" t="s">
        <v>61</v>
      </c>
      <c r="M7" s="14" t="s">
        <v>62</v>
      </c>
      <c r="O7" s="14" t="s">
        <v>63</v>
      </c>
      <c r="Q7" s="14" t="s">
        <v>61</v>
      </c>
      <c r="S7" s="14" t="s">
        <v>55</v>
      </c>
    </row>
    <row r="8" spans="1:23">
      <c r="A8" s="1" t="s">
        <v>64</v>
      </c>
      <c r="C8" s="4" t="s">
        <v>65</v>
      </c>
      <c r="D8" s="4"/>
      <c r="E8" s="4" t="s">
        <v>66</v>
      </c>
      <c r="F8" s="4"/>
      <c r="G8" s="4" t="s">
        <v>67</v>
      </c>
      <c r="H8" s="4"/>
      <c r="I8" s="6">
        <v>8</v>
      </c>
      <c r="J8" s="4"/>
      <c r="K8" s="6">
        <v>8392866</v>
      </c>
      <c r="L8" s="4"/>
      <c r="M8" s="6">
        <v>54827</v>
      </c>
      <c r="N8" s="4"/>
      <c r="O8" s="6">
        <v>0</v>
      </c>
      <c r="P8" s="4"/>
      <c r="Q8" s="6">
        <v>8447693</v>
      </c>
      <c r="R8" s="4"/>
      <c r="S8" s="9">
        <v>3.0958718215716517E-4</v>
      </c>
      <c r="T8" s="4"/>
      <c r="U8" s="4"/>
      <c r="V8" s="4"/>
      <c r="W8" s="4"/>
    </row>
    <row r="9" spans="1:23">
      <c r="A9" s="1" t="s">
        <v>68</v>
      </c>
      <c r="C9" s="4" t="s">
        <v>69</v>
      </c>
      <c r="D9" s="4"/>
      <c r="E9" s="4" t="s">
        <v>66</v>
      </c>
      <c r="F9" s="4"/>
      <c r="G9" s="4" t="s">
        <v>70</v>
      </c>
      <c r="H9" s="4"/>
      <c r="I9" s="6">
        <v>8</v>
      </c>
      <c r="J9" s="4"/>
      <c r="K9" s="6">
        <v>511186</v>
      </c>
      <c r="L9" s="4"/>
      <c r="M9" s="6">
        <v>206731561</v>
      </c>
      <c r="N9" s="4"/>
      <c r="O9" s="6">
        <v>206770670</v>
      </c>
      <c r="P9" s="4"/>
      <c r="Q9" s="6">
        <v>472077</v>
      </c>
      <c r="R9" s="4"/>
      <c r="S9" s="9">
        <v>1.7300461580600534E-5</v>
      </c>
      <c r="T9" s="4"/>
      <c r="U9" s="4"/>
      <c r="V9" s="4"/>
      <c r="W9" s="4"/>
    </row>
    <row r="10" spans="1:23">
      <c r="A10" s="1" t="s">
        <v>71</v>
      </c>
      <c r="C10" s="4" t="s">
        <v>72</v>
      </c>
      <c r="D10" s="4"/>
      <c r="E10" s="4" t="s">
        <v>66</v>
      </c>
      <c r="F10" s="4"/>
      <c r="G10" s="4" t="s">
        <v>73</v>
      </c>
      <c r="H10" s="4"/>
      <c r="I10" s="6">
        <v>8</v>
      </c>
      <c r="J10" s="4"/>
      <c r="K10" s="6">
        <v>1617500000</v>
      </c>
      <c r="L10" s="4"/>
      <c r="M10" s="6">
        <v>216385981</v>
      </c>
      <c r="N10" s="4"/>
      <c r="O10" s="6">
        <v>205300753</v>
      </c>
      <c r="P10" s="4"/>
      <c r="Q10" s="6">
        <v>1628585228</v>
      </c>
      <c r="R10" s="4"/>
      <c r="S10" s="9">
        <v>5.9683645184466859E-2</v>
      </c>
      <c r="T10" s="4"/>
      <c r="U10" s="4"/>
      <c r="V10" s="4"/>
      <c r="W10" s="4"/>
    </row>
    <row r="11" spans="1:23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1626404052</v>
      </c>
      <c r="L11" s="4"/>
      <c r="M11" s="11">
        <f>SUM(M8:M10)</f>
        <v>423172369</v>
      </c>
      <c r="N11" s="4"/>
      <c r="O11" s="11">
        <f>SUM(O8:O10)</f>
        <v>412071423</v>
      </c>
      <c r="P11" s="4"/>
      <c r="Q11" s="11">
        <f>SUM(Q8:Q10)</f>
        <v>1637504998</v>
      </c>
      <c r="R11" s="4"/>
      <c r="S11" s="12">
        <f>SUM(S8:S10)</f>
        <v>6.0010532828204621E-2</v>
      </c>
      <c r="T11" s="4"/>
      <c r="U11" s="4"/>
      <c r="V11" s="4"/>
      <c r="W11" s="4"/>
    </row>
    <row r="12" spans="1:23" ht="24.75" thickTop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32"/>
  <sheetViews>
    <sheetView rightToLeft="1" workbookViewId="0">
      <selection activeCell="K24" sqref="K24"/>
    </sheetView>
  </sheetViews>
  <sheetFormatPr defaultRowHeight="2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3" t="s">
        <v>0</v>
      </c>
      <c r="B2" s="13"/>
      <c r="C2" s="13"/>
      <c r="D2" s="13"/>
      <c r="E2" s="13"/>
      <c r="F2" s="13"/>
      <c r="G2" s="13"/>
    </row>
    <row r="3" spans="1:7" ht="24.75">
      <c r="A3" s="13" t="s">
        <v>74</v>
      </c>
      <c r="B3" s="13"/>
      <c r="C3" s="13"/>
      <c r="D3" s="13"/>
      <c r="E3" s="13"/>
      <c r="F3" s="13"/>
      <c r="G3" s="13"/>
    </row>
    <row r="4" spans="1:7" ht="24.75">
      <c r="A4" s="13" t="s">
        <v>2</v>
      </c>
      <c r="B4" s="13"/>
      <c r="C4" s="13"/>
      <c r="D4" s="13"/>
      <c r="E4" s="13"/>
      <c r="F4" s="13"/>
      <c r="G4" s="13"/>
    </row>
    <row r="6" spans="1:7" ht="24.75">
      <c r="A6" s="14" t="s">
        <v>78</v>
      </c>
      <c r="C6" s="14" t="s">
        <v>61</v>
      </c>
      <c r="E6" s="14" t="s">
        <v>98</v>
      </c>
      <c r="G6" s="14" t="s">
        <v>13</v>
      </c>
    </row>
    <row r="7" spans="1:7">
      <c r="A7" s="1" t="s">
        <v>107</v>
      </c>
      <c r="C7" s="6">
        <f>'سرمایه‌گذاری در سهام'!I26</f>
        <v>1827477550</v>
      </c>
      <c r="E7" s="9">
        <f>C7/$C$10</f>
        <v>0.93349286131412368</v>
      </c>
      <c r="G7" s="9">
        <v>6.6972559864566572E-2</v>
      </c>
    </row>
    <row r="8" spans="1:7">
      <c r="A8" s="1" t="s">
        <v>108</v>
      </c>
      <c r="C8" s="6">
        <f>'سرمایه‌گذاری در اوراق بهادار'!I12</f>
        <v>120853330</v>
      </c>
      <c r="E8" s="9">
        <f t="shared" ref="E8:E9" si="0">C8/$C$10</f>
        <v>6.1733026937069641E-2</v>
      </c>
      <c r="G8" s="9">
        <v>4.4289774603563361E-3</v>
      </c>
    </row>
    <row r="9" spans="1:7">
      <c r="A9" s="1" t="s">
        <v>109</v>
      </c>
      <c r="C9" s="6">
        <f>'درآمد سپرده بانکی'!E11</f>
        <v>9346169</v>
      </c>
      <c r="E9" s="9">
        <f t="shared" si="0"/>
        <v>4.774111748806634E-3</v>
      </c>
      <c r="G9" s="9">
        <v>3.4251411890496615E-4</v>
      </c>
    </row>
    <row r="10" spans="1:7" ht="24.75" thickBot="1">
      <c r="C10" s="11">
        <f>SUM(C7:C9)</f>
        <v>1957677049</v>
      </c>
      <c r="E10" s="12">
        <f>SUM(E7:E9)</f>
        <v>0.99999999999999989</v>
      </c>
      <c r="G10" s="10">
        <f>SUM(G7:G9)</f>
        <v>7.174405144382788E-2</v>
      </c>
    </row>
    <row r="11" spans="1:7" ht="24.75" thickTop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7"/>
  <sheetViews>
    <sheetView rightToLeft="1" workbookViewId="0">
      <selection activeCell="K20" sqref="K20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2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2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2" ht="24.75">
      <c r="A6" s="14" t="s">
        <v>75</v>
      </c>
      <c r="B6" s="14" t="s">
        <v>75</v>
      </c>
      <c r="C6" s="14" t="s">
        <v>75</v>
      </c>
      <c r="D6" s="14" t="s">
        <v>75</v>
      </c>
      <c r="E6" s="14" t="s">
        <v>75</v>
      </c>
      <c r="F6" s="14" t="s">
        <v>75</v>
      </c>
      <c r="G6" s="14" t="s">
        <v>75</v>
      </c>
      <c r="I6" s="14" t="s">
        <v>76</v>
      </c>
      <c r="J6" s="14" t="s">
        <v>76</v>
      </c>
      <c r="K6" s="14" t="s">
        <v>76</v>
      </c>
      <c r="L6" s="14" t="s">
        <v>76</v>
      </c>
      <c r="M6" s="14" t="s">
        <v>76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22" ht="24.75">
      <c r="A7" s="14" t="s">
        <v>78</v>
      </c>
      <c r="C7" s="14" t="s">
        <v>79</v>
      </c>
      <c r="E7" s="14" t="s">
        <v>39</v>
      </c>
      <c r="G7" s="14" t="s">
        <v>40</v>
      </c>
      <c r="I7" s="14" t="s">
        <v>80</v>
      </c>
      <c r="K7" s="14" t="s">
        <v>81</v>
      </c>
      <c r="M7" s="14" t="s">
        <v>82</v>
      </c>
      <c r="O7" s="14" t="s">
        <v>80</v>
      </c>
      <c r="Q7" s="14" t="s">
        <v>81</v>
      </c>
      <c r="S7" s="14" t="s">
        <v>82</v>
      </c>
    </row>
    <row r="8" spans="1:22">
      <c r="A8" s="1" t="s">
        <v>64</v>
      </c>
      <c r="C8" s="6">
        <v>17</v>
      </c>
      <c r="D8" s="4"/>
      <c r="E8" s="4" t="s">
        <v>111</v>
      </c>
      <c r="F8" s="4"/>
      <c r="G8" s="6">
        <v>8</v>
      </c>
      <c r="H8" s="4"/>
      <c r="I8" s="6">
        <v>54827</v>
      </c>
      <c r="J8" s="4"/>
      <c r="K8" s="6">
        <v>0</v>
      </c>
      <c r="L8" s="4"/>
      <c r="M8" s="6">
        <v>54827</v>
      </c>
      <c r="N8" s="4"/>
      <c r="O8" s="6">
        <v>54827</v>
      </c>
      <c r="P8" s="4"/>
      <c r="Q8" s="6">
        <v>0</v>
      </c>
      <c r="R8" s="4"/>
      <c r="S8" s="6">
        <v>54827</v>
      </c>
      <c r="T8" s="4"/>
      <c r="U8" s="4"/>
      <c r="V8" s="4"/>
    </row>
    <row r="9" spans="1:22">
      <c r="A9" s="1" t="s">
        <v>68</v>
      </c>
      <c r="C9" s="6">
        <v>24</v>
      </c>
      <c r="D9" s="4"/>
      <c r="E9" s="4" t="s">
        <v>111</v>
      </c>
      <c r="F9" s="4"/>
      <c r="G9" s="6">
        <v>8</v>
      </c>
      <c r="H9" s="4"/>
      <c r="I9" s="6">
        <v>3361</v>
      </c>
      <c r="J9" s="4"/>
      <c r="K9" s="6">
        <v>0</v>
      </c>
      <c r="L9" s="4"/>
      <c r="M9" s="6">
        <v>3361</v>
      </c>
      <c r="N9" s="4"/>
      <c r="O9" s="6">
        <v>3361</v>
      </c>
      <c r="P9" s="4"/>
      <c r="Q9" s="6">
        <v>0</v>
      </c>
      <c r="R9" s="4"/>
      <c r="S9" s="6">
        <v>3361</v>
      </c>
      <c r="T9" s="4"/>
      <c r="U9" s="4"/>
      <c r="V9" s="4"/>
    </row>
    <row r="10" spans="1:22">
      <c r="A10" s="1" t="s">
        <v>71</v>
      </c>
      <c r="C10" s="6">
        <v>17</v>
      </c>
      <c r="D10" s="4"/>
      <c r="E10" s="4" t="s">
        <v>111</v>
      </c>
      <c r="F10" s="4"/>
      <c r="G10" s="6">
        <v>8</v>
      </c>
      <c r="H10" s="4"/>
      <c r="I10" s="6">
        <v>9287981</v>
      </c>
      <c r="J10" s="4"/>
      <c r="K10" s="6">
        <v>0</v>
      </c>
      <c r="L10" s="4"/>
      <c r="M10" s="6">
        <v>9287981</v>
      </c>
      <c r="N10" s="4"/>
      <c r="O10" s="6">
        <v>9287981</v>
      </c>
      <c r="P10" s="4"/>
      <c r="Q10" s="6">
        <v>0</v>
      </c>
      <c r="R10" s="4"/>
      <c r="S10" s="6">
        <v>9287981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11">
        <f>SUM(I8:I10)</f>
        <v>9346169</v>
      </c>
      <c r="J11" s="4"/>
      <c r="K11" s="11">
        <f>SUM(K8:K10)</f>
        <v>0</v>
      </c>
      <c r="L11" s="4"/>
      <c r="M11" s="11">
        <f>SUM(M8:M10)</f>
        <v>9346169</v>
      </c>
      <c r="N11" s="4"/>
      <c r="O11" s="11">
        <f>SUM(O8:O10)</f>
        <v>9346169</v>
      </c>
      <c r="P11" s="4"/>
      <c r="Q11" s="11">
        <f>SUM(Q8:Q10)</f>
        <v>0</v>
      </c>
      <c r="R11" s="4"/>
      <c r="S11" s="11">
        <f>SUM(S8:S10)</f>
        <v>9346169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3:2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32"/>
  <sheetViews>
    <sheetView rightToLeft="1" workbookViewId="0">
      <selection activeCell="G14" sqref="G14"/>
    </sheetView>
  </sheetViews>
  <sheetFormatPr defaultRowHeight="24"/>
  <cols>
    <col min="1" max="1" width="28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1" ht="24.75">
      <c r="A6" s="13" t="s">
        <v>3</v>
      </c>
      <c r="C6" s="14" t="s">
        <v>84</v>
      </c>
      <c r="D6" s="14" t="s">
        <v>84</v>
      </c>
      <c r="E6" s="14" t="s">
        <v>84</v>
      </c>
      <c r="F6" s="14" t="s">
        <v>84</v>
      </c>
      <c r="G6" s="14" t="s">
        <v>84</v>
      </c>
      <c r="I6" s="14" t="s">
        <v>76</v>
      </c>
      <c r="J6" s="14" t="s">
        <v>76</v>
      </c>
      <c r="K6" s="14" t="s">
        <v>76</v>
      </c>
      <c r="L6" s="14" t="s">
        <v>76</v>
      </c>
      <c r="M6" s="14" t="s">
        <v>76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21" ht="24.75">
      <c r="A7" s="14" t="s">
        <v>3</v>
      </c>
      <c r="C7" s="14" t="s">
        <v>85</v>
      </c>
      <c r="E7" s="14" t="s">
        <v>86</v>
      </c>
      <c r="G7" s="14" t="s">
        <v>87</v>
      </c>
      <c r="I7" s="14" t="s">
        <v>88</v>
      </c>
      <c r="K7" s="14" t="s">
        <v>81</v>
      </c>
      <c r="M7" s="14" t="s">
        <v>89</v>
      </c>
      <c r="O7" s="14" t="s">
        <v>88</v>
      </c>
      <c r="Q7" s="14" t="s">
        <v>81</v>
      </c>
      <c r="S7" s="14" t="s">
        <v>89</v>
      </c>
    </row>
    <row r="8" spans="1:21">
      <c r="A8" s="1" t="s">
        <v>18</v>
      </c>
      <c r="C8" s="4" t="s">
        <v>90</v>
      </c>
      <c r="D8" s="4"/>
      <c r="E8" s="6">
        <v>17706</v>
      </c>
      <c r="F8" s="4"/>
      <c r="G8" s="6">
        <v>5650</v>
      </c>
      <c r="H8" s="4"/>
      <c r="I8" s="6">
        <v>100038900</v>
      </c>
      <c r="J8" s="4"/>
      <c r="K8" s="6">
        <v>14173648</v>
      </c>
      <c r="L8" s="4"/>
      <c r="M8" s="6">
        <v>85865252</v>
      </c>
      <c r="N8" s="4"/>
      <c r="O8" s="6">
        <v>100038900</v>
      </c>
      <c r="P8" s="4"/>
      <c r="Q8" s="6">
        <v>14173648</v>
      </c>
      <c r="R8" s="4"/>
      <c r="S8" s="6">
        <v>85865252</v>
      </c>
      <c r="T8" s="4"/>
      <c r="U8" s="4"/>
    </row>
    <row r="9" spans="1:21" ht="24.75" thickBot="1">
      <c r="I9" s="11">
        <f>SUM(I8)</f>
        <v>100038900</v>
      </c>
      <c r="J9" s="4"/>
      <c r="K9" s="11">
        <f>SUM(K8)</f>
        <v>14173648</v>
      </c>
      <c r="L9" s="4"/>
      <c r="M9" s="11">
        <f>SUM(M8)</f>
        <v>85865252</v>
      </c>
      <c r="N9" s="4"/>
      <c r="O9" s="11">
        <f>SUM(O8)</f>
        <v>100038900</v>
      </c>
      <c r="P9" s="4"/>
      <c r="Q9" s="11">
        <f>SUM(Q8)</f>
        <v>14173648</v>
      </c>
      <c r="R9" s="4"/>
      <c r="S9" s="11">
        <f>SUM(S8)</f>
        <v>85865252</v>
      </c>
      <c r="T9" s="4"/>
      <c r="U9" s="4"/>
    </row>
    <row r="10" spans="1:21" ht="24.75" thickTop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workbookViewId="0">
      <selection activeCell="Q31" sqref="I31:Q37"/>
    </sheetView>
  </sheetViews>
  <sheetFormatPr defaultRowHeight="24"/>
  <cols>
    <col min="1" max="1" width="39.57031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17" ht="24.75">
      <c r="A7" s="14" t="s">
        <v>3</v>
      </c>
      <c r="C7" s="14" t="s">
        <v>7</v>
      </c>
      <c r="E7" s="14" t="s">
        <v>91</v>
      </c>
      <c r="G7" s="14" t="s">
        <v>92</v>
      </c>
      <c r="I7" s="14" t="s">
        <v>93</v>
      </c>
      <c r="K7" s="14" t="s">
        <v>7</v>
      </c>
      <c r="M7" s="14" t="s">
        <v>91</v>
      </c>
      <c r="O7" s="14" t="s">
        <v>92</v>
      </c>
      <c r="Q7" s="14" t="s">
        <v>93</v>
      </c>
    </row>
    <row r="8" spans="1:17">
      <c r="A8" s="1" t="s">
        <v>26</v>
      </c>
      <c r="C8" s="7">
        <v>203964</v>
      </c>
      <c r="D8" s="7"/>
      <c r="E8" s="7">
        <v>1198254947</v>
      </c>
      <c r="F8" s="7"/>
      <c r="G8" s="7">
        <v>1171897394</v>
      </c>
      <c r="H8" s="7"/>
      <c r="I8" s="7">
        <f>E8-G8</f>
        <v>26357553</v>
      </c>
      <c r="J8" s="7"/>
      <c r="K8" s="7">
        <v>203964</v>
      </c>
      <c r="L8" s="7"/>
      <c r="M8" s="7">
        <v>1198254947</v>
      </c>
      <c r="N8" s="7"/>
      <c r="O8" s="7">
        <v>1171897394</v>
      </c>
      <c r="P8" s="7"/>
      <c r="Q8" s="7">
        <f>M8-O8</f>
        <v>26357553</v>
      </c>
    </row>
    <row r="9" spans="1:17">
      <c r="A9" s="1" t="s">
        <v>15</v>
      </c>
      <c r="C9" s="7">
        <v>166917</v>
      </c>
      <c r="D9" s="7"/>
      <c r="E9" s="7">
        <v>1634349861</v>
      </c>
      <c r="F9" s="7"/>
      <c r="G9" s="7">
        <v>1541432509</v>
      </c>
      <c r="H9" s="7"/>
      <c r="I9" s="7">
        <f t="shared" ref="I9:I29" si="0">E9-G9</f>
        <v>92917352</v>
      </c>
      <c r="J9" s="7"/>
      <c r="K9" s="7">
        <v>166917</v>
      </c>
      <c r="L9" s="7"/>
      <c r="M9" s="7">
        <v>1634349861</v>
      </c>
      <c r="N9" s="7"/>
      <c r="O9" s="7">
        <v>1541432509</v>
      </c>
      <c r="P9" s="7"/>
      <c r="Q9" s="7">
        <f t="shared" ref="Q9:Q29" si="1">M9-O9</f>
        <v>92917352</v>
      </c>
    </row>
    <row r="10" spans="1:17">
      <c r="A10" s="1" t="s">
        <v>18</v>
      </c>
      <c r="C10" s="7">
        <v>17706</v>
      </c>
      <c r="D10" s="7"/>
      <c r="E10" s="7">
        <v>698745777</v>
      </c>
      <c r="F10" s="7"/>
      <c r="G10" s="7">
        <v>731306978</v>
      </c>
      <c r="H10" s="7"/>
      <c r="I10" s="7">
        <f t="shared" si="0"/>
        <v>-32561201</v>
      </c>
      <c r="J10" s="7"/>
      <c r="K10" s="7">
        <v>17706</v>
      </c>
      <c r="L10" s="7"/>
      <c r="M10" s="7">
        <v>698745777</v>
      </c>
      <c r="N10" s="7"/>
      <c r="O10" s="7">
        <v>731306978</v>
      </c>
      <c r="P10" s="7"/>
      <c r="Q10" s="7">
        <f t="shared" si="1"/>
        <v>-32561201</v>
      </c>
    </row>
    <row r="11" spans="1:17">
      <c r="A11" s="1" t="s">
        <v>23</v>
      </c>
      <c r="C11" s="7">
        <v>63275</v>
      </c>
      <c r="D11" s="7"/>
      <c r="E11" s="7">
        <v>984990725</v>
      </c>
      <c r="F11" s="7"/>
      <c r="G11" s="7">
        <v>869886445</v>
      </c>
      <c r="H11" s="7"/>
      <c r="I11" s="7">
        <f t="shared" si="0"/>
        <v>115104280</v>
      </c>
      <c r="J11" s="7"/>
      <c r="K11" s="7">
        <v>63275</v>
      </c>
      <c r="L11" s="7"/>
      <c r="M11" s="7">
        <v>984990725</v>
      </c>
      <c r="N11" s="7"/>
      <c r="O11" s="7">
        <v>869886445</v>
      </c>
      <c r="P11" s="7"/>
      <c r="Q11" s="7">
        <f t="shared" si="1"/>
        <v>115104280</v>
      </c>
    </row>
    <row r="12" spans="1:17">
      <c r="A12" s="1" t="s">
        <v>28</v>
      </c>
      <c r="C12" s="7">
        <v>77698</v>
      </c>
      <c r="D12" s="7"/>
      <c r="E12" s="7">
        <v>2302396124</v>
      </c>
      <c r="F12" s="7"/>
      <c r="G12" s="7">
        <v>2129388163</v>
      </c>
      <c r="H12" s="7"/>
      <c r="I12" s="7">
        <f t="shared" si="0"/>
        <v>173007961</v>
      </c>
      <c r="J12" s="7"/>
      <c r="K12" s="7">
        <v>77698</v>
      </c>
      <c r="L12" s="7"/>
      <c r="M12" s="7">
        <v>2302396124</v>
      </c>
      <c r="N12" s="7"/>
      <c r="O12" s="7">
        <v>2129388163</v>
      </c>
      <c r="P12" s="7"/>
      <c r="Q12" s="7">
        <f t="shared" si="1"/>
        <v>173007961</v>
      </c>
    </row>
    <row r="13" spans="1:17">
      <c r="A13" s="1" t="s">
        <v>19</v>
      </c>
      <c r="C13" s="7">
        <v>61312</v>
      </c>
      <c r="D13" s="7"/>
      <c r="E13" s="7">
        <v>1129351497</v>
      </c>
      <c r="F13" s="7"/>
      <c r="G13" s="7">
        <v>985516120</v>
      </c>
      <c r="H13" s="7"/>
      <c r="I13" s="7">
        <f t="shared" si="0"/>
        <v>143835377</v>
      </c>
      <c r="J13" s="7"/>
      <c r="K13" s="7">
        <v>61312</v>
      </c>
      <c r="L13" s="7"/>
      <c r="M13" s="7">
        <v>1129351497</v>
      </c>
      <c r="N13" s="7"/>
      <c r="O13" s="7">
        <v>985516120</v>
      </c>
      <c r="P13" s="7"/>
      <c r="Q13" s="7">
        <f t="shared" si="1"/>
        <v>143835377</v>
      </c>
    </row>
    <row r="14" spans="1:17">
      <c r="A14" s="1" t="s">
        <v>16</v>
      </c>
      <c r="C14" s="7">
        <v>168145</v>
      </c>
      <c r="D14" s="7"/>
      <c r="E14" s="7">
        <v>1728274515</v>
      </c>
      <c r="F14" s="7"/>
      <c r="G14" s="7">
        <v>1597901776</v>
      </c>
      <c r="H14" s="7"/>
      <c r="I14" s="7">
        <f t="shared" si="0"/>
        <v>130372739</v>
      </c>
      <c r="J14" s="7"/>
      <c r="K14" s="7">
        <v>168145</v>
      </c>
      <c r="L14" s="7"/>
      <c r="M14" s="7">
        <v>1728274515</v>
      </c>
      <c r="N14" s="7"/>
      <c r="O14" s="7">
        <v>1597901776</v>
      </c>
      <c r="P14" s="7"/>
      <c r="Q14" s="7">
        <f t="shared" si="1"/>
        <v>130372739</v>
      </c>
    </row>
    <row r="15" spans="1:17">
      <c r="A15" s="1" t="s">
        <v>29</v>
      </c>
      <c r="C15" s="7">
        <v>235811</v>
      </c>
      <c r="D15" s="7"/>
      <c r="E15" s="7">
        <v>907393075</v>
      </c>
      <c r="F15" s="7"/>
      <c r="G15" s="7">
        <v>816677209</v>
      </c>
      <c r="H15" s="7"/>
      <c r="I15" s="7">
        <f t="shared" si="0"/>
        <v>90715866</v>
      </c>
      <c r="J15" s="7"/>
      <c r="K15" s="7">
        <v>235811</v>
      </c>
      <c r="L15" s="7"/>
      <c r="M15" s="7">
        <v>907393075</v>
      </c>
      <c r="N15" s="7"/>
      <c r="O15" s="7">
        <v>816677209</v>
      </c>
      <c r="P15" s="7"/>
      <c r="Q15" s="7">
        <f t="shared" si="1"/>
        <v>90715866</v>
      </c>
    </row>
    <row r="16" spans="1:17">
      <c r="A16" s="1" t="s">
        <v>22</v>
      </c>
      <c r="C16" s="7">
        <v>321782</v>
      </c>
      <c r="D16" s="7"/>
      <c r="E16" s="7">
        <v>1314015267</v>
      </c>
      <c r="F16" s="7"/>
      <c r="G16" s="7">
        <v>1058441217</v>
      </c>
      <c r="H16" s="7"/>
      <c r="I16" s="7">
        <f t="shared" si="0"/>
        <v>255574050</v>
      </c>
      <c r="J16" s="7"/>
      <c r="K16" s="7">
        <v>321782</v>
      </c>
      <c r="L16" s="7"/>
      <c r="M16" s="7">
        <v>1314015267</v>
      </c>
      <c r="N16" s="7"/>
      <c r="O16" s="7">
        <v>1058441217</v>
      </c>
      <c r="P16" s="7"/>
      <c r="Q16" s="7">
        <f t="shared" si="1"/>
        <v>255574050</v>
      </c>
    </row>
    <row r="17" spans="1:17">
      <c r="A17" s="1" t="s">
        <v>25</v>
      </c>
      <c r="C17" s="7">
        <v>109578</v>
      </c>
      <c r="D17" s="7"/>
      <c r="E17" s="7">
        <v>761392816</v>
      </c>
      <c r="F17" s="7"/>
      <c r="G17" s="7">
        <v>645822316</v>
      </c>
      <c r="H17" s="7"/>
      <c r="I17" s="7">
        <f t="shared" si="0"/>
        <v>115570500</v>
      </c>
      <c r="J17" s="7"/>
      <c r="K17" s="7">
        <v>109578</v>
      </c>
      <c r="L17" s="7"/>
      <c r="M17" s="7">
        <v>761392816</v>
      </c>
      <c r="N17" s="7"/>
      <c r="O17" s="7">
        <v>645822316</v>
      </c>
      <c r="P17" s="7"/>
      <c r="Q17" s="7">
        <f t="shared" si="1"/>
        <v>115570500</v>
      </c>
    </row>
    <row r="18" spans="1:17">
      <c r="A18" s="1" t="s">
        <v>20</v>
      </c>
      <c r="C18" s="7">
        <v>127747</v>
      </c>
      <c r="D18" s="7"/>
      <c r="E18" s="7">
        <v>1247011410</v>
      </c>
      <c r="F18" s="7"/>
      <c r="G18" s="7">
        <v>1165739791</v>
      </c>
      <c r="H18" s="7"/>
      <c r="I18" s="7">
        <f t="shared" si="0"/>
        <v>81271619</v>
      </c>
      <c r="J18" s="7"/>
      <c r="K18" s="7">
        <v>127747</v>
      </c>
      <c r="L18" s="7"/>
      <c r="M18" s="7">
        <v>1247011410</v>
      </c>
      <c r="N18" s="7"/>
      <c r="O18" s="7">
        <v>1165739791</v>
      </c>
      <c r="P18" s="7"/>
      <c r="Q18" s="7">
        <f t="shared" si="1"/>
        <v>81271619</v>
      </c>
    </row>
    <row r="19" spans="1:17">
      <c r="A19" s="1" t="s">
        <v>24</v>
      </c>
      <c r="C19" s="7">
        <v>26389</v>
      </c>
      <c r="D19" s="7"/>
      <c r="E19" s="7">
        <v>393217461</v>
      </c>
      <c r="F19" s="7"/>
      <c r="G19" s="7">
        <v>345999888</v>
      </c>
      <c r="H19" s="7"/>
      <c r="I19" s="7">
        <f t="shared" si="0"/>
        <v>47217573</v>
      </c>
      <c r="J19" s="7"/>
      <c r="K19" s="7">
        <v>26389</v>
      </c>
      <c r="L19" s="7"/>
      <c r="M19" s="7">
        <v>393217461</v>
      </c>
      <c r="N19" s="7"/>
      <c r="O19" s="7">
        <v>345999888</v>
      </c>
      <c r="P19" s="7"/>
      <c r="Q19" s="7">
        <f t="shared" si="1"/>
        <v>47217573</v>
      </c>
    </row>
    <row r="20" spans="1:17">
      <c r="A20" s="1" t="s">
        <v>27</v>
      </c>
      <c r="C20" s="7">
        <v>36484</v>
      </c>
      <c r="D20" s="7"/>
      <c r="E20" s="7">
        <v>446808456</v>
      </c>
      <c r="F20" s="7"/>
      <c r="G20" s="7">
        <v>352514464</v>
      </c>
      <c r="H20" s="7"/>
      <c r="I20" s="7">
        <f t="shared" si="0"/>
        <v>94293992</v>
      </c>
      <c r="J20" s="7"/>
      <c r="K20" s="7">
        <v>36484</v>
      </c>
      <c r="L20" s="7"/>
      <c r="M20" s="7">
        <v>446808456</v>
      </c>
      <c r="N20" s="7"/>
      <c r="O20" s="7">
        <v>352514464</v>
      </c>
      <c r="P20" s="7"/>
      <c r="Q20" s="7">
        <f t="shared" si="1"/>
        <v>94293992</v>
      </c>
    </row>
    <row r="21" spans="1:17">
      <c r="A21" s="1" t="s">
        <v>21</v>
      </c>
      <c r="C21" s="7">
        <v>199933</v>
      </c>
      <c r="D21" s="7"/>
      <c r="E21" s="7">
        <v>868309908</v>
      </c>
      <c r="F21" s="7"/>
      <c r="G21" s="7">
        <v>809283119</v>
      </c>
      <c r="H21" s="7"/>
      <c r="I21" s="7">
        <f t="shared" si="0"/>
        <v>59026789</v>
      </c>
      <c r="J21" s="7"/>
      <c r="K21" s="7">
        <v>199933</v>
      </c>
      <c r="L21" s="7"/>
      <c r="M21" s="7">
        <v>868309908</v>
      </c>
      <c r="N21" s="7"/>
      <c r="O21" s="7">
        <v>809283119</v>
      </c>
      <c r="P21" s="7"/>
      <c r="Q21" s="7">
        <f t="shared" si="1"/>
        <v>59026789</v>
      </c>
    </row>
    <row r="22" spans="1:17">
      <c r="A22" s="1" t="s">
        <v>32</v>
      </c>
      <c r="C22" s="7">
        <v>160369</v>
      </c>
      <c r="D22" s="7"/>
      <c r="E22" s="7">
        <v>1120686075</v>
      </c>
      <c r="F22" s="7"/>
      <c r="G22" s="7">
        <v>1001631207</v>
      </c>
      <c r="H22" s="7"/>
      <c r="I22" s="7">
        <f t="shared" si="0"/>
        <v>119054868</v>
      </c>
      <c r="J22" s="7"/>
      <c r="K22" s="7">
        <v>160369</v>
      </c>
      <c r="L22" s="7"/>
      <c r="M22" s="7">
        <v>1120686075</v>
      </c>
      <c r="N22" s="7"/>
      <c r="O22" s="7">
        <v>1001631207</v>
      </c>
      <c r="P22" s="7"/>
      <c r="Q22" s="7">
        <f t="shared" si="1"/>
        <v>119054868</v>
      </c>
    </row>
    <row r="23" spans="1:17">
      <c r="A23" s="1" t="s">
        <v>30</v>
      </c>
      <c r="C23" s="7">
        <v>205058</v>
      </c>
      <c r="D23" s="7"/>
      <c r="E23" s="7">
        <v>1020208714</v>
      </c>
      <c r="F23" s="7"/>
      <c r="G23" s="7">
        <v>870591691</v>
      </c>
      <c r="H23" s="7"/>
      <c r="I23" s="7">
        <f t="shared" si="0"/>
        <v>149617023</v>
      </c>
      <c r="J23" s="7"/>
      <c r="K23" s="7">
        <v>205058</v>
      </c>
      <c r="L23" s="7"/>
      <c r="M23" s="7">
        <v>1020208714</v>
      </c>
      <c r="N23" s="7"/>
      <c r="O23" s="7">
        <v>870591691</v>
      </c>
      <c r="P23" s="7"/>
      <c r="Q23" s="7">
        <f t="shared" si="1"/>
        <v>149617023</v>
      </c>
    </row>
    <row r="24" spans="1:17">
      <c r="A24" s="1" t="s">
        <v>17</v>
      </c>
      <c r="C24" s="7">
        <v>6532</v>
      </c>
      <c r="D24" s="7"/>
      <c r="E24" s="7">
        <v>803200750</v>
      </c>
      <c r="F24" s="7"/>
      <c r="G24" s="7">
        <v>777552868</v>
      </c>
      <c r="H24" s="7"/>
      <c r="I24" s="7">
        <f t="shared" si="0"/>
        <v>25647882</v>
      </c>
      <c r="J24" s="7"/>
      <c r="K24" s="7">
        <v>6532</v>
      </c>
      <c r="L24" s="7"/>
      <c r="M24" s="7">
        <v>803200750</v>
      </c>
      <c r="N24" s="7"/>
      <c r="O24" s="7">
        <v>777552868</v>
      </c>
      <c r="P24" s="7"/>
      <c r="Q24" s="7">
        <f t="shared" si="1"/>
        <v>25647882</v>
      </c>
    </row>
    <row r="25" spans="1:17">
      <c r="A25" s="1" t="s">
        <v>31</v>
      </c>
      <c r="C25" s="7">
        <v>68414</v>
      </c>
      <c r="D25" s="7"/>
      <c r="E25" s="7">
        <v>1024864536</v>
      </c>
      <c r="F25" s="7"/>
      <c r="G25" s="7">
        <v>1016205919</v>
      </c>
      <c r="H25" s="7"/>
      <c r="I25" s="7">
        <f t="shared" si="0"/>
        <v>8658617</v>
      </c>
      <c r="J25" s="7"/>
      <c r="K25" s="7">
        <v>68414</v>
      </c>
      <c r="L25" s="7"/>
      <c r="M25" s="7">
        <v>1024864536</v>
      </c>
      <c r="N25" s="7"/>
      <c r="O25" s="7">
        <v>1016205919</v>
      </c>
      <c r="P25" s="7"/>
      <c r="Q25" s="7">
        <f t="shared" si="1"/>
        <v>8658617</v>
      </c>
    </row>
    <row r="26" spans="1:17">
      <c r="A26" s="1" t="s">
        <v>52</v>
      </c>
      <c r="C26" s="7">
        <v>2250</v>
      </c>
      <c r="D26" s="7"/>
      <c r="E26" s="7">
        <v>2048546133</v>
      </c>
      <c r="F26" s="7"/>
      <c r="G26" s="7">
        <v>2025465317</v>
      </c>
      <c r="H26" s="7"/>
      <c r="I26" s="7">
        <f t="shared" si="0"/>
        <v>23080816</v>
      </c>
      <c r="J26" s="7"/>
      <c r="K26" s="7">
        <v>2250</v>
      </c>
      <c r="L26" s="7"/>
      <c r="M26" s="7">
        <v>2048546133</v>
      </c>
      <c r="N26" s="7"/>
      <c r="O26" s="7">
        <v>2025465317</v>
      </c>
      <c r="P26" s="7"/>
      <c r="Q26" s="7">
        <f t="shared" si="1"/>
        <v>23080816</v>
      </c>
    </row>
    <row r="27" spans="1:17">
      <c r="A27" s="1" t="s">
        <v>49</v>
      </c>
      <c r="C27" s="7">
        <v>2960</v>
      </c>
      <c r="D27" s="7"/>
      <c r="E27" s="7">
        <v>2875888250</v>
      </c>
      <c r="F27" s="7"/>
      <c r="G27" s="7">
        <v>2833775085</v>
      </c>
      <c r="H27" s="7"/>
      <c r="I27" s="7">
        <f t="shared" si="0"/>
        <v>42113165</v>
      </c>
      <c r="J27" s="7"/>
      <c r="K27" s="7">
        <v>2960</v>
      </c>
      <c r="L27" s="7"/>
      <c r="M27" s="7">
        <v>2875888250</v>
      </c>
      <c r="N27" s="7"/>
      <c r="O27" s="7">
        <v>2833775085</v>
      </c>
      <c r="P27" s="7"/>
      <c r="Q27" s="7">
        <f t="shared" si="1"/>
        <v>42113165</v>
      </c>
    </row>
    <row r="28" spans="1:17">
      <c r="A28" s="1" t="s">
        <v>46</v>
      </c>
      <c r="C28" s="7">
        <v>839</v>
      </c>
      <c r="D28" s="7"/>
      <c r="E28" s="7">
        <v>828093900</v>
      </c>
      <c r="F28" s="7"/>
      <c r="G28" s="7">
        <v>813732823</v>
      </c>
      <c r="H28" s="7"/>
      <c r="I28" s="7">
        <f t="shared" si="0"/>
        <v>14361077</v>
      </c>
      <c r="J28" s="7"/>
      <c r="K28" s="7">
        <v>839</v>
      </c>
      <c r="L28" s="7"/>
      <c r="M28" s="7">
        <v>828093900</v>
      </c>
      <c r="N28" s="7"/>
      <c r="O28" s="7">
        <v>813732823</v>
      </c>
      <c r="P28" s="7"/>
      <c r="Q28" s="7">
        <f t="shared" si="1"/>
        <v>14361077</v>
      </c>
    </row>
    <row r="29" spans="1:17">
      <c r="A29" s="1" t="s">
        <v>42</v>
      </c>
      <c r="C29" s="7">
        <v>15</v>
      </c>
      <c r="D29" s="7"/>
      <c r="E29" s="7">
        <v>11547906</v>
      </c>
      <c r="F29" s="7"/>
      <c r="G29" s="7">
        <v>11571152</v>
      </c>
      <c r="H29" s="7"/>
      <c r="I29" s="7">
        <f t="shared" si="0"/>
        <v>-23246</v>
      </c>
      <c r="J29" s="7"/>
      <c r="K29" s="7">
        <v>15</v>
      </c>
      <c r="L29" s="7"/>
      <c r="M29" s="7">
        <v>11547906</v>
      </c>
      <c r="N29" s="7"/>
      <c r="O29" s="7">
        <v>11571152</v>
      </c>
      <c r="P29" s="7"/>
      <c r="Q29" s="7">
        <f t="shared" si="1"/>
        <v>-23246</v>
      </c>
    </row>
    <row r="30" spans="1:17" ht="24.75" thickBot="1">
      <c r="C30" s="7"/>
      <c r="D30" s="7"/>
      <c r="E30" s="8">
        <f>SUM(E8:E29)</f>
        <v>25347548103</v>
      </c>
      <c r="F30" s="7"/>
      <c r="G30" s="8">
        <f>SUM(G8:G29)</f>
        <v>23572333451</v>
      </c>
      <c r="H30" s="7"/>
      <c r="I30" s="8">
        <f>SUM(I8:I29)</f>
        <v>1775214652</v>
      </c>
      <c r="J30" s="7"/>
      <c r="K30" s="7"/>
      <c r="L30" s="7"/>
      <c r="M30" s="8">
        <f>SUM(M8:M29)</f>
        <v>25347548103</v>
      </c>
      <c r="N30" s="7"/>
      <c r="O30" s="8">
        <f>SUM(O8:O29)</f>
        <v>23572333451</v>
      </c>
      <c r="P30" s="7"/>
      <c r="Q30" s="8">
        <f>SUM(Q8:Q29)</f>
        <v>1775214652</v>
      </c>
    </row>
    <row r="31" spans="1:17" ht="24.75" thickTop="1">
      <c r="G31" s="4"/>
      <c r="H31" s="4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7:17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7:17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7:17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7:17">
      <c r="G36" s="4"/>
      <c r="H36" s="4"/>
      <c r="I36" s="7"/>
      <c r="J36" s="7"/>
      <c r="K36" s="7"/>
      <c r="L36" s="7"/>
      <c r="M36" s="7"/>
      <c r="N36" s="7"/>
      <c r="O36" s="7"/>
      <c r="P36" s="7"/>
      <c r="Q3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I13" sqref="I13:U18"/>
    </sheetView>
  </sheetViews>
  <sheetFormatPr defaultRowHeight="24"/>
  <cols>
    <col min="1" max="1" width="28.85546875" style="1" bestFit="1" customWidth="1"/>
    <col min="2" max="2" width="1" style="1" customWidth="1"/>
    <col min="3" max="3" width="7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7.28515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76</v>
      </c>
      <c r="D6" s="14" t="s">
        <v>76</v>
      </c>
      <c r="E6" s="14" t="s">
        <v>76</v>
      </c>
      <c r="F6" s="14" t="s">
        <v>76</v>
      </c>
      <c r="G6" s="14" t="s">
        <v>76</v>
      </c>
      <c r="H6" s="14" t="s">
        <v>76</v>
      </c>
      <c r="I6" s="14" t="s">
        <v>76</v>
      </c>
      <c r="K6" s="14" t="s">
        <v>77</v>
      </c>
      <c r="L6" s="14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</row>
    <row r="7" spans="1:17" ht="24.75">
      <c r="A7" s="14" t="s">
        <v>3</v>
      </c>
      <c r="C7" s="14" t="s">
        <v>7</v>
      </c>
      <c r="E7" s="14" t="s">
        <v>91</v>
      </c>
      <c r="G7" s="14" t="s">
        <v>92</v>
      </c>
      <c r="I7" s="14" t="s">
        <v>94</v>
      </c>
      <c r="K7" s="14" t="s">
        <v>7</v>
      </c>
      <c r="M7" s="14" t="s">
        <v>91</v>
      </c>
      <c r="O7" s="14" t="s">
        <v>92</v>
      </c>
      <c r="Q7" s="14" t="s">
        <v>94</v>
      </c>
    </row>
    <row r="8" spans="1:17">
      <c r="A8" s="1" t="s">
        <v>25</v>
      </c>
      <c r="C8" s="6">
        <v>21275</v>
      </c>
      <c r="D8" s="4"/>
      <c r="E8" s="6">
        <v>148884842</v>
      </c>
      <c r="F8" s="4"/>
      <c r="G8" s="6">
        <v>125388947</v>
      </c>
      <c r="H8" s="4"/>
      <c r="I8" s="6">
        <f>E8-G8</f>
        <v>23495895</v>
      </c>
      <c r="J8" s="4"/>
      <c r="K8" s="6">
        <v>21275</v>
      </c>
      <c r="L8" s="4"/>
      <c r="M8" s="6">
        <v>148884842</v>
      </c>
      <c r="N8" s="4"/>
      <c r="O8" s="6">
        <v>125388947</v>
      </c>
      <c r="P8" s="4"/>
      <c r="Q8" s="6">
        <f>M8-O8</f>
        <v>23495895</v>
      </c>
    </row>
    <row r="9" spans="1:17">
      <c r="A9" s="1" t="s">
        <v>30</v>
      </c>
      <c r="C9" s="6">
        <v>58015</v>
      </c>
      <c r="D9" s="4"/>
      <c r="E9" s="6">
        <v>268741325</v>
      </c>
      <c r="F9" s="4"/>
      <c r="G9" s="6">
        <v>246307762</v>
      </c>
      <c r="H9" s="4"/>
      <c r="I9" s="6">
        <f t="shared" ref="I9:I11" si="0">E9-G9</f>
        <v>22433563</v>
      </c>
      <c r="J9" s="4"/>
      <c r="K9" s="6">
        <v>58015</v>
      </c>
      <c r="L9" s="4"/>
      <c r="M9" s="6">
        <v>268741325</v>
      </c>
      <c r="N9" s="4"/>
      <c r="O9" s="6">
        <v>246307762</v>
      </c>
      <c r="P9" s="4"/>
      <c r="Q9" s="6">
        <f t="shared" ref="Q9:Q11" si="1">M9-O9</f>
        <v>22433563</v>
      </c>
    </row>
    <row r="10" spans="1:17">
      <c r="A10" s="1" t="s">
        <v>52</v>
      </c>
      <c r="C10" s="6">
        <v>100</v>
      </c>
      <c r="D10" s="4"/>
      <c r="E10" s="6">
        <v>90898524</v>
      </c>
      <c r="F10" s="4"/>
      <c r="G10" s="6">
        <v>90020681</v>
      </c>
      <c r="H10" s="4"/>
      <c r="I10" s="6">
        <f t="shared" si="0"/>
        <v>877843</v>
      </c>
      <c r="J10" s="4"/>
      <c r="K10" s="6">
        <v>100</v>
      </c>
      <c r="L10" s="4"/>
      <c r="M10" s="6">
        <v>90898524</v>
      </c>
      <c r="N10" s="4"/>
      <c r="O10" s="6">
        <v>90020681</v>
      </c>
      <c r="P10" s="4"/>
      <c r="Q10" s="6">
        <f t="shared" si="1"/>
        <v>877843</v>
      </c>
    </row>
    <row r="11" spans="1:17">
      <c r="A11" s="1" t="s">
        <v>46</v>
      </c>
      <c r="C11" s="6">
        <v>2500</v>
      </c>
      <c r="D11" s="4"/>
      <c r="E11" s="6">
        <v>2465154116</v>
      </c>
      <c r="F11" s="4"/>
      <c r="G11" s="6">
        <v>2424710442</v>
      </c>
      <c r="H11" s="4"/>
      <c r="I11" s="6">
        <f t="shared" si="0"/>
        <v>40443674</v>
      </c>
      <c r="J11" s="4"/>
      <c r="K11" s="6">
        <v>2500</v>
      </c>
      <c r="L11" s="4"/>
      <c r="M11" s="6">
        <v>2465154116</v>
      </c>
      <c r="N11" s="4"/>
      <c r="O11" s="6">
        <v>2424710442</v>
      </c>
      <c r="P11" s="4"/>
      <c r="Q11" s="6">
        <f t="shared" si="1"/>
        <v>40443674</v>
      </c>
    </row>
    <row r="12" spans="1:17" ht="24.75" thickBot="1">
      <c r="C12" s="4"/>
      <c r="D12" s="4"/>
      <c r="E12" s="11">
        <f>SUM(E8:E11)</f>
        <v>2973678807</v>
      </c>
      <c r="F12" s="4"/>
      <c r="G12" s="11">
        <f>SUM(G8:G11)</f>
        <v>2886427832</v>
      </c>
      <c r="H12" s="4"/>
      <c r="I12" s="11">
        <f>SUM(I8:I11)</f>
        <v>87250975</v>
      </c>
      <c r="J12" s="4"/>
      <c r="K12" s="4"/>
      <c r="L12" s="4"/>
      <c r="M12" s="11">
        <f>SUM(M8:M11)</f>
        <v>2973678807</v>
      </c>
      <c r="N12" s="4"/>
      <c r="O12" s="11">
        <f>SUM(O8:O11)</f>
        <v>2886427832</v>
      </c>
      <c r="P12" s="4"/>
      <c r="Q12" s="11">
        <f>SUM(Q8:Q11)</f>
        <v>87250975</v>
      </c>
    </row>
    <row r="13" spans="1:17" ht="24.75" thickTop="1">
      <c r="C13" s="4"/>
      <c r="D13" s="4"/>
      <c r="E13" s="4"/>
      <c r="F13" s="4"/>
      <c r="G13" s="4"/>
      <c r="H13" s="6">
        <f t="shared" ref="H13" si="2">SUM(H8:H9)</f>
        <v>0</v>
      </c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6" spans="1:17">
      <c r="H16" s="3">
        <f t="shared" ref="H16" si="3">SUM(H10:H11)</f>
        <v>0</v>
      </c>
      <c r="I16" s="3"/>
      <c r="J16" s="3"/>
      <c r="K16" s="3"/>
      <c r="L16" s="3"/>
      <c r="M16" s="3"/>
      <c r="N16" s="3"/>
      <c r="O16" s="3"/>
      <c r="P16" s="3"/>
      <c r="Q16" s="3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2022-12-26T11:01:25Z</dcterms:created>
  <dcterms:modified xsi:type="dcterms:W3CDTF">2022-12-31T11:17:20Z</dcterms:modified>
</cp:coreProperties>
</file>