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E9F27ECA-69AA-4B4E-8248-F61429541E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5"/>
  <c r="C8" i="15"/>
  <c r="C7" i="15"/>
  <c r="K10" i="13"/>
  <c r="K9" i="13"/>
  <c r="K8" i="13"/>
  <c r="G10" i="13"/>
  <c r="G9" i="13"/>
  <c r="G8" i="13"/>
  <c r="E10" i="13"/>
  <c r="I10" i="13"/>
  <c r="I10" i="12"/>
  <c r="Q16" i="12"/>
  <c r="C20" i="12"/>
  <c r="E20" i="12"/>
  <c r="G20" i="12"/>
  <c r="I20" i="12"/>
  <c r="K20" i="12"/>
  <c r="M20" i="12"/>
  <c r="O20" i="12"/>
  <c r="Q20" i="12"/>
  <c r="Q9" i="12"/>
  <c r="Q10" i="12"/>
  <c r="Q11" i="12"/>
  <c r="Q12" i="12"/>
  <c r="Q13" i="12"/>
  <c r="Q14" i="12"/>
  <c r="Q15" i="12"/>
  <c r="Q17" i="12"/>
  <c r="Q18" i="12"/>
  <c r="Q19" i="12"/>
  <c r="Q8" i="12"/>
  <c r="I9" i="12"/>
  <c r="I11" i="12"/>
  <c r="I12" i="12"/>
  <c r="I13" i="12"/>
  <c r="I14" i="12"/>
  <c r="I15" i="12"/>
  <c r="I16" i="12"/>
  <c r="I17" i="12"/>
  <c r="I18" i="12"/>
  <c r="I19" i="12"/>
  <c r="I8" i="12"/>
  <c r="M45" i="11"/>
  <c r="O45" i="11"/>
  <c r="Q45" i="11"/>
  <c r="S44" i="11"/>
  <c r="K45" i="11"/>
  <c r="I45" i="11"/>
  <c r="K43" i="11" s="1"/>
  <c r="G45" i="11"/>
  <c r="E45" i="11"/>
  <c r="C45" i="11"/>
  <c r="I44" i="11"/>
  <c r="I4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5" i="11" s="1"/>
  <c r="U44" i="11" s="1"/>
  <c r="U45" i="11" s="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1" i="11"/>
  <c r="I42" i="11"/>
  <c r="I43" i="11"/>
  <c r="I8" i="11"/>
  <c r="M53" i="10"/>
  <c r="O53" i="10"/>
  <c r="Q53" i="10"/>
  <c r="E53" i="10"/>
  <c r="G53" i="10"/>
  <c r="I53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8" i="10"/>
  <c r="Q41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2" i="10"/>
  <c r="Q43" i="10"/>
  <c r="Q44" i="10"/>
  <c r="Q45" i="10"/>
  <c r="Q46" i="10"/>
  <c r="Q47" i="10"/>
  <c r="Q48" i="10"/>
  <c r="Q49" i="10"/>
  <c r="Q50" i="10"/>
  <c r="Q51" i="10"/>
  <c r="Q52" i="10"/>
  <c r="Q8" i="10"/>
  <c r="M28" i="9"/>
  <c r="O28" i="9"/>
  <c r="Q2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8" i="9"/>
  <c r="I2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8" i="9"/>
  <c r="E28" i="9"/>
  <c r="G28" i="9"/>
  <c r="Q27" i="8"/>
  <c r="O27" i="8"/>
  <c r="S27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8" i="8"/>
  <c r="M27" i="8"/>
  <c r="K27" i="8"/>
  <c r="I27" i="8"/>
  <c r="S10" i="7"/>
  <c r="Q10" i="7"/>
  <c r="O10" i="7"/>
  <c r="M10" i="7"/>
  <c r="K10" i="7"/>
  <c r="I10" i="7"/>
  <c r="S10" i="6"/>
  <c r="K10" i="6"/>
  <c r="M10" i="6"/>
  <c r="O10" i="6"/>
  <c r="Q10" i="6"/>
  <c r="Q15" i="3"/>
  <c r="W15" i="3"/>
  <c r="S15" i="3"/>
  <c r="AA15" i="3"/>
  <c r="AG15" i="3"/>
  <c r="AI15" i="3"/>
  <c r="AK15" i="3"/>
  <c r="Y28" i="1"/>
  <c r="E28" i="1"/>
  <c r="F28" i="1"/>
  <c r="G28" i="1"/>
  <c r="G30" i="1" s="1"/>
  <c r="H28" i="1"/>
  <c r="J28" i="1"/>
  <c r="K28" i="1"/>
  <c r="L28" i="1"/>
  <c r="N28" i="1"/>
  <c r="O28" i="1"/>
  <c r="R28" i="1"/>
  <c r="T28" i="1"/>
  <c r="U28" i="1"/>
  <c r="V28" i="1"/>
  <c r="W28" i="1"/>
  <c r="X28" i="1"/>
  <c r="K44" i="11" l="1"/>
</calcChain>
</file>

<file path=xl/sharedStrings.xml><?xml version="1.0" encoding="utf-8"?>
<sst xmlns="http://schemas.openxmlformats.org/spreadsheetml/2006/main" count="588" uniqueCount="156">
  <si>
    <t>صندوق سرمایه‌گذاری مشترک مدرسه کسب و کار صوفی رازی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</si>
  <si>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</si>
  <si>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</si>
  <si>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</si>
  <si>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</si>
  <si>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</si>
  <si>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</si>
  <si>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</si>
  <si>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</si>
  <si>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</si>
  <si>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</si>
  <si>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</si>
  <si>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</si>
  <si>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</si>
  <si>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</si>
  <si>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</si>
  <si>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</si>
  <si>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پتروشیمی تندگویان</t>
  </si>
  <si>
    <t>حفاری شمال</t>
  </si>
  <si>
    <t>زغال سنگ پروده طبس</t>
  </si>
  <si>
    <t>سرمایه گذاری سیمان تامین</t>
  </si>
  <si>
    <t>سرمایه‌گذاری‌ سپه‌</t>
  </si>
  <si>
    <t>سرمایه‌گذاری‌ صنعت‌ نفت‌</t>
  </si>
  <si>
    <t>سرمایه‌گذاری‌غدیر(هلدینگ‌</t>
  </si>
  <si>
    <t>شرکت آهن و فولاد ارفع</t>
  </si>
  <si>
    <t>شیشه‌ قزوین‌</t>
  </si>
  <si>
    <t>صنایع شیمیایی کیمیاگران امروز</t>
  </si>
  <si>
    <t>فروسیلیس‌ ایران‌</t>
  </si>
  <si>
    <t>فولاد امیرکبیرکاشان</t>
  </si>
  <si>
    <t>گسترش نفت و گاز پارسیان</t>
  </si>
  <si>
    <t>مبین انرژی خلیج فارس</t>
  </si>
  <si>
    <t>نفت سپاهان</t>
  </si>
  <si>
    <t>کارخانجات‌ قند قزوین‌</t>
  </si>
  <si>
    <t>توسعه حمل و نقل ریلی پارسیان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</si>
  <si>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</si>
  <si>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</si>
  <si>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</si>
  <si>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</si>
  <si>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</si>
  <si>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</si>
  <si>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</si>
  <si>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</si>
  <si>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</si>
  <si>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اسنادخزانه-م14بودجه99-021025</t>
  </si>
  <si>
    <t>بله</t>
  </si>
  <si>
    <t>1400/01/08</t>
  </si>
  <si>
    <t>1402/10/25</t>
  </si>
  <si>
    <t>اسنادخزانه-م1بودجه00-030821</t>
  </si>
  <si>
    <t>1400/02/22</t>
  </si>
  <si>
    <t>1403/08/21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</si>
  <si>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</si>
  <si>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</si>
  <si>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</si>
  <si>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</si>
  <si>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</si>
  <si>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</si>
  <si>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</si>
  <si>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</si>
  <si>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</si>
  <si>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اسنادخزانه-م5بودجه99-020218</t>
  </si>
  <si>
    <t>1399/09/05</t>
  </si>
  <si>
    <t>1402/02/18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</si>
  <si>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</si>
  <si>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</si>
  <si>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</si>
  <si>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</si>
  <si>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</si>
  <si>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</si>
  <si>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</si>
  <si>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</si>
  <si>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</si>
  <si>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</si>
  <si>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</si>
  <si>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</si>
  <si>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</si>
  <si>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</si>
  <si>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</si>
  <si>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</si>
  <si>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</si>
  <si>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</si>
  <si>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</si>
  <si>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</si>
  <si>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</si>
  <si>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</si>
  <si>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</si>
  <si>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</si>
  <si>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</si>
  <si>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</si>
  <si>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</si>
  <si>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</si>
  <si>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</si>
  <si>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</si>
  <si>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</si>
  <si>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</si>
  <si>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</si>
  <si>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1401/04/21</t>
  </si>
  <si>
    <t>فرآورده‌های‌ تزریقی‌ ایران‌</t>
  </si>
  <si>
    <t>1401/03/29</t>
  </si>
  <si>
    <t>سیمان‌مازندران‌</t>
  </si>
  <si>
    <t>1400/12/24</t>
  </si>
  <si>
    <t>1401/04/29</t>
  </si>
  <si>
    <t>1401/03/31</t>
  </si>
  <si>
    <t>1401/05/25</t>
  </si>
  <si>
    <t>1400/10/29</t>
  </si>
  <si>
    <t>1401/04/15</t>
  </si>
  <si>
    <t>1401/02/28</t>
  </si>
  <si>
    <t>1401/04/26</t>
  </si>
  <si>
    <t>تولید ژلاتین کپسول ایران</t>
  </si>
  <si>
    <t>1401/02/17</t>
  </si>
  <si>
    <t>1401/03/08</t>
  </si>
  <si>
    <t>1401/04/18</t>
  </si>
  <si>
    <t>1401/04/20</t>
  </si>
  <si>
    <t>بهای فروش</t>
  </si>
  <si>
    <t>ارزش دفتری</t>
  </si>
  <si>
    <t>سود و زیان ناشی از تغییر قیمت</t>
  </si>
  <si>
    <t>سود و زیان ناشی از فروش</t>
  </si>
  <si>
    <t>ملی‌ صنایع‌ مس‌ ایران‌</t>
  </si>
  <si>
    <t>توسعه‌معادن‌وفلزات‌</t>
  </si>
  <si>
    <t>فولاد مبارکه اصفهان</t>
  </si>
  <si>
    <t>ح . سرمایه‌گذاری‌ سپه‌</t>
  </si>
  <si>
    <t>سهامی ذوب آهن  اصفهان</t>
  </si>
  <si>
    <t>صندوق طلای عیار مفید</t>
  </si>
  <si>
    <t>سنگ آهن گهرزمین</t>
  </si>
  <si>
    <t>سخت آژند</t>
  </si>
  <si>
    <t>صندوق پالایشی یکم-سهام</t>
  </si>
  <si>
    <t>ریل پرداز نو آفرین</t>
  </si>
  <si>
    <t>تمام سکه طرح جدید0012صادرات</t>
  </si>
  <si>
    <t>توسعه سامانه ی نرم افزاری نگین</t>
  </si>
  <si>
    <t>ذوب آهن اصفهان</t>
  </si>
  <si>
    <t>ح.زغال سنگ پروده طبس</t>
  </si>
  <si>
    <t>اسنادخزانه-م11بودجه98-001013</t>
  </si>
  <si>
    <t>اسنادخزانه-م9بودجه98-000923</t>
  </si>
  <si>
    <t>اسنادخزانه-م14بودجه98-010318</t>
  </si>
  <si>
    <t>اسنادخزانه-م12بودجه98-001111</t>
  </si>
  <si>
    <t>اسنادخزانه-م17بودجه99-010226</t>
  </si>
  <si>
    <t>اسنادخزانه-م18بودجه99-010323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</si>
  <si>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</si>
  <si>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</si>
  <si>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</si>
  <si>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</si>
  <si>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</si>
  <si>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</si>
  <si>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</si>
  <si>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</si>
  <si>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</si>
  <si>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</si>
  <si>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</si>
  <si>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</si>
  <si>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</si>
  <si>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</si>
  <si>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</si>
  <si>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1401/07/01</t>
  </si>
  <si>
    <t>-</t>
  </si>
  <si>
    <t>سایر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</si>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</sst>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85725</xdr:rowOff>
        </xdr:from>
        <xdr:to>
          <xdr:col>10</xdr:col>
          <xdr:colOff>238125</xdr:colOff>
          <xdr:row>35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C2DF-F162-4EDA-95AE-F960D9314916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9525</xdr:colOff>
                <xdr:row>1</xdr:row>
                <xdr:rowOff>85725</xdr:rowOff>
              </from>
              <to>
                <xdr:col>10</xdr:col>
                <xdr:colOff>238125</xdr:colOff>
                <xdr:row>35</xdr:row>
                <xdr:rowOff>161925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4"/>
  <sheetViews>
    <sheetView rightToLeft="1" workbookViewId="0">
      <selection activeCell="I13" sqref="I13"/>
    </sheetView>
  </sheetViews>
  <sheetFormatPr defaultRowHeight="24"/>
  <cols>
    <col min="1" max="1" width="3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82</v>
      </c>
      <c r="C6" s="17" t="s">
        <v>80</v>
      </c>
      <c r="D6" s="17" t="s">
        <v>80</v>
      </c>
      <c r="E6" s="17" t="s">
        <v>80</v>
      </c>
      <c r="F6" s="17" t="s">
        <v>80</v>
      </c>
      <c r="G6" s="17" t="s">
        <v>80</v>
      </c>
      <c r="H6" s="17" t="s">
        <v>80</v>
      </c>
      <c r="I6" s="17" t="s">
        <v>80</v>
      </c>
      <c r="K6" s="17" t="s">
        <v>81</v>
      </c>
      <c r="L6" s="17" t="s">
        <v>81</v>
      </c>
      <c r="M6" s="17" t="s">
        <v>81</v>
      </c>
      <c r="N6" s="17" t="s">
        <v>81</v>
      </c>
      <c r="O6" s="17" t="s">
        <v>81</v>
      </c>
      <c r="P6" s="17" t="s">
        <v>81</v>
      </c>
      <c r="Q6" s="17" t="s">
        <v>81</v>
      </c>
    </row>
    <row r="7" spans="1:17" ht="24.75">
      <c r="A7" s="17" t="s">
        <v>82</v>
      </c>
      <c r="C7" s="17" t="s">
        <v>140</v>
      </c>
      <c r="E7" s="17" t="s">
        <v>137</v>
      </c>
      <c r="G7" s="17" t="s">
        <v>138</v>
      </c>
      <c r="I7" s="17" t="s">
        <v>141</v>
      </c>
      <c r="K7" s="17" t="s">
        <v>140</v>
      </c>
      <c r="M7" s="17" t="s">
        <v>137</v>
      </c>
      <c r="O7" s="17" t="s">
        <v>138</v>
      </c>
      <c r="Q7" s="17" t="s">
        <v>141</v>
      </c>
    </row>
    <row r="8" spans="1:17">
      <c r="A8" s="1" t="s">
        <v>43</v>
      </c>
      <c r="C8" s="14">
        <v>0</v>
      </c>
      <c r="D8" s="14"/>
      <c r="E8" s="14">
        <v>-643962847</v>
      </c>
      <c r="F8" s="14"/>
      <c r="G8" s="14">
        <v>632445087</v>
      </c>
      <c r="H8" s="14"/>
      <c r="I8" s="14">
        <f>C8+E8+G8</f>
        <v>-11517760</v>
      </c>
      <c r="J8" s="14"/>
      <c r="K8" s="14">
        <v>0</v>
      </c>
      <c r="L8" s="14"/>
      <c r="M8" s="14">
        <v>1610057</v>
      </c>
      <c r="N8" s="14"/>
      <c r="O8" s="14">
        <v>632445087</v>
      </c>
      <c r="P8" s="14"/>
      <c r="Q8" s="14">
        <f>K8+M8+O8</f>
        <v>634055144</v>
      </c>
    </row>
    <row r="9" spans="1:17">
      <c r="A9" s="1" t="s">
        <v>56</v>
      </c>
      <c r="C9" s="14">
        <v>0</v>
      </c>
      <c r="D9" s="14"/>
      <c r="E9" s="14">
        <v>0</v>
      </c>
      <c r="F9" s="14"/>
      <c r="G9" s="14">
        <v>602890176</v>
      </c>
      <c r="H9" s="14"/>
      <c r="I9" s="14">
        <f t="shared" ref="I9:I19" si="0">C9+E9+G9</f>
        <v>602890176</v>
      </c>
      <c r="J9" s="14"/>
      <c r="K9" s="14">
        <v>0</v>
      </c>
      <c r="L9" s="14"/>
      <c r="M9" s="14">
        <v>0</v>
      </c>
      <c r="N9" s="14"/>
      <c r="O9" s="14">
        <v>962218924</v>
      </c>
      <c r="P9" s="14"/>
      <c r="Q9" s="14">
        <f t="shared" ref="Q9:Q19" si="1">K9+M9+O9</f>
        <v>962218924</v>
      </c>
    </row>
    <row r="10" spans="1:17">
      <c r="A10" s="1" t="s">
        <v>47</v>
      </c>
      <c r="C10" s="14">
        <v>0</v>
      </c>
      <c r="D10" s="14"/>
      <c r="E10" s="14">
        <v>0</v>
      </c>
      <c r="F10" s="14"/>
      <c r="G10" s="14">
        <v>2081819</v>
      </c>
      <c r="H10" s="14"/>
      <c r="I10" s="14">
        <f>C10+E10+G10</f>
        <v>2081819</v>
      </c>
      <c r="J10" s="14"/>
      <c r="K10" s="14">
        <v>0</v>
      </c>
      <c r="L10" s="14"/>
      <c r="M10" s="14">
        <v>0</v>
      </c>
      <c r="N10" s="14"/>
      <c r="O10" s="14">
        <v>2081819</v>
      </c>
      <c r="P10" s="14"/>
      <c r="Q10" s="14">
        <f t="shared" si="1"/>
        <v>2081819</v>
      </c>
    </row>
    <row r="11" spans="1:17">
      <c r="A11" s="1" t="s">
        <v>130</v>
      </c>
      <c r="C11" s="14">
        <v>0</v>
      </c>
      <c r="D11" s="14"/>
      <c r="E11" s="14">
        <v>0</v>
      </c>
      <c r="F11" s="14"/>
      <c r="G11" s="14">
        <v>0</v>
      </c>
      <c r="H11" s="14"/>
      <c r="I11" s="14">
        <f t="shared" si="0"/>
        <v>0</v>
      </c>
      <c r="J11" s="14"/>
      <c r="K11" s="14">
        <v>0</v>
      </c>
      <c r="L11" s="14"/>
      <c r="M11" s="14">
        <v>0</v>
      </c>
      <c r="N11" s="14"/>
      <c r="O11" s="14">
        <v>49859615</v>
      </c>
      <c r="P11" s="14"/>
      <c r="Q11" s="14">
        <f t="shared" si="1"/>
        <v>49859615</v>
      </c>
    </row>
    <row r="12" spans="1:17">
      <c r="A12" s="1" t="s">
        <v>131</v>
      </c>
      <c r="C12" s="14">
        <v>0</v>
      </c>
      <c r="D12" s="14"/>
      <c r="E12" s="14">
        <v>0</v>
      </c>
      <c r="F12" s="14"/>
      <c r="G12" s="14">
        <v>0</v>
      </c>
      <c r="H12" s="14"/>
      <c r="I12" s="14">
        <f t="shared" si="0"/>
        <v>0</v>
      </c>
      <c r="J12" s="14"/>
      <c r="K12" s="14">
        <v>0</v>
      </c>
      <c r="L12" s="14"/>
      <c r="M12" s="14">
        <v>0</v>
      </c>
      <c r="N12" s="14"/>
      <c r="O12" s="14">
        <v>16018743</v>
      </c>
      <c r="P12" s="14"/>
      <c r="Q12" s="14">
        <f t="shared" si="1"/>
        <v>16018743</v>
      </c>
    </row>
    <row r="13" spans="1:17">
      <c r="A13" s="1" t="s">
        <v>132</v>
      </c>
      <c r="C13" s="14">
        <v>0</v>
      </c>
      <c r="D13" s="14"/>
      <c r="E13" s="14">
        <v>0</v>
      </c>
      <c r="F13" s="14"/>
      <c r="G13" s="14">
        <v>0</v>
      </c>
      <c r="H13" s="14"/>
      <c r="I13" s="14">
        <f t="shared" si="0"/>
        <v>0</v>
      </c>
      <c r="J13" s="14"/>
      <c r="K13" s="14">
        <v>0</v>
      </c>
      <c r="L13" s="14"/>
      <c r="M13" s="14">
        <v>0</v>
      </c>
      <c r="N13" s="14"/>
      <c r="O13" s="14">
        <v>312325215</v>
      </c>
      <c r="P13" s="14"/>
      <c r="Q13" s="14">
        <f t="shared" si="1"/>
        <v>312325215</v>
      </c>
    </row>
    <row r="14" spans="1:17">
      <c r="A14" s="1" t="s">
        <v>133</v>
      </c>
      <c r="C14" s="14">
        <v>0</v>
      </c>
      <c r="D14" s="14"/>
      <c r="E14" s="14">
        <v>0</v>
      </c>
      <c r="F14" s="14"/>
      <c r="G14" s="14">
        <v>0</v>
      </c>
      <c r="H14" s="14"/>
      <c r="I14" s="14">
        <f t="shared" si="0"/>
        <v>0</v>
      </c>
      <c r="J14" s="14"/>
      <c r="K14" s="14">
        <v>0</v>
      </c>
      <c r="L14" s="14"/>
      <c r="M14" s="14">
        <v>0</v>
      </c>
      <c r="N14" s="14"/>
      <c r="O14" s="14">
        <v>71112605</v>
      </c>
      <c r="P14" s="14"/>
      <c r="Q14" s="14">
        <f t="shared" si="1"/>
        <v>71112605</v>
      </c>
    </row>
    <row r="15" spans="1:17">
      <c r="A15" s="1" t="s">
        <v>50</v>
      </c>
      <c r="C15" s="14">
        <v>0</v>
      </c>
      <c r="D15" s="14"/>
      <c r="E15" s="14">
        <v>50342994</v>
      </c>
      <c r="F15" s="14"/>
      <c r="G15" s="14">
        <v>0</v>
      </c>
      <c r="H15" s="14"/>
      <c r="I15" s="14">
        <f t="shared" si="0"/>
        <v>50342994</v>
      </c>
      <c r="J15" s="14"/>
      <c r="K15" s="14">
        <v>0</v>
      </c>
      <c r="L15" s="14"/>
      <c r="M15" s="14">
        <v>584189046</v>
      </c>
      <c r="N15" s="14"/>
      <c r="O15" s="14">
        <v>43035474</v>
      </c>
      <c r="P15" s="14"/>
      <c r="Q15" s="14">
        <f t="shared" si="1"/>
        <v>627224520</v>
      </c>
    </row>
    <row r="16" spans="1:17">
      <c r="A16" s="1" t="s">
        <v>53</v>
      </c>
      <c r="C16" s="14">
        <v>0</v>
      </c>
      <c r="D16" s="14"/>
      <c r="E16" s="14">
        <v>41935596</v>
      </c>
      <c r="F16" s="14"/>
      <c r="G16" s="14">
        <v>0</v>
      </c>
      <c r="H16" s="14"/>
      <c r="I16" s="14">
        <f t="shared" si="0"/>
        <v>41935596</v>
      </c>
      <c r="J16" s="14"/>
      <c r="K16" s="14">
        <v>0</v>
      </c>
      <c r="L16" s="14"/>
      <c r="M16" s="14">
        <v>447044246</v>
      </c>
      <c r="N16" s="14"/>
      <c r="O16" s="14">
        <v>143534719</v>
      </c>
      <c r="P16" s="14"/>
      <c r="Q16" s="14">
        <f>K16+M16+O16</f>
        <v>590578965</v>
      </c>
    </row>
    <row r="17" spans="1:17">
      <c r="A17" s="1" t="s">
        <v>134</v>
      </c>
      <c r="C17" s="14">
        <v>0</v>
      </c>
      <c r="D17" s="14"/>
      <c r="E17" s="14">
        <v>0</v>
      </c>
      <c r="F17" s="14"/>
      <c r="G17" s="14">
        <v>0</v>
      </c>
      <c r="H17" s="14"/>
      <c r="I17" s="14">
        <f t="shared" si="0"/>
        <v>0</v>
      </c>
      <c r="J17" s="14"/>
      <c r="K17" s="14">
        <v>0</v>
      </c>
      <c r="L17" s="14"/>
      <c r="M17" s="14">
        <v>0</v>
      </c>
      <c r="N17" s="14"/>
      <c r="O17" s="14">
        <v>74930464</v>
      </c>
      <c r="P17" s="14"/>
      <c r="Q17" s="14">
        <f t="shared" si="1"/>
        <v>74930464</v>
      </c>
    </row>
    <row r="18" spans="1:17">
      <c r="A18" s="1" t="s">
        <v>135</v>
      </c>
      <c r="C18" s="14">
        <v>0</v>
      </c>
      <c r="D18" s="14"/>
      <c r="E18" s="14">
        <v>0</v>
      </c>
      <c r="F18" s="14"/>
      <c r="G18" s="14">
        <v>0</v>
      </c>
      <c r="H18" s="14"/>
      <c r="I18" s="14">
        <f t="shared" si="0"/>
        <v>0</v>
      </c>
      <c r="J18" s="14"/>
      <c r="K18" s="14">
        <v>0</v>
      </c>
      <c r="L18" s="14"/>
      <c r="M18" s="14">
        <v>0</v>
      </c>
      <c r="N18" s="14"/>
      <c r="O18" s="14">
        <v>871438</v>
      </c>
      <c r="P18" s="14"/>
      <c r="Q18" s="14">
        <f t="shared" si="1"/>
        <v>871438</v>
      </c>
    </row>
    <row r="19" spans="1:17">
      <c r="A19" s="1" t="s">
        <v>59</v>
      </c>
      <c r="C19" s="14">
        <v>0</v>
      </c>
      <c r="D19" s="14"/>
      <c r="E19" s="14">
        <v>27936435</v>
      </c>
      <c r="F19" s="14"/>
      <c r="G19" s="14">
        <v>0</v>
      </c>
      <c r="H19" s="14"/>
      <c r="I19" s="14">
        <f t="shared" si="0"/>
        <v>27936435</v>
      </c>
      <c r="J19" s="14"/>
      <c r="K19" s="14">
        <v>0</v>
      </c>
      <c r="L19" s="14"/>
      <c r="M19" s="14">
        <v>351765309</v>
      </c>
      <c r="N19" s="14"/>
      <c r="O19" s="14">
        <v>0</v>
      </c>
      <c r="P19" s="14"/>
      <c r="Q19" s="14">
        <f t="shared" si="1"/>
        <v>351765309</v>
      </c>
    </row>
    <row r="20" spans="1:17" ht="24.75" thickBot="1">
      <c r="C20" s="15">
        <f>SUM(C8:C19)</f>
        <v>0</v>
      </c>
      <c r="D20" s="14"/>
      <c r="E20" s="15">
        <f>SUM(E8:E19)</f>
        <v>-523747822</v>
      </c>
      <c r="F20" s="14"/>
      <c r="G20" s="15">
        <f>SUM(SUM(G8:G19))</f>
        <v>1237417082</v>
      </c>
      <c r="H20" s="14"/>
      <c r="I20" s="15">
        <f>SUM(I8:I19)</f>
        <v>713669260</v>
      </c>
      <c r="J20" s="14"/>
      <c r="K20" s="15">
        <f>SUM(K8:K19)</f>
        <v>0</v>
      </c>
      <c r="L20" s="14"/>
      <c r="M20" s="15">
        <f>SUM(M8:M19)</f>
        <v>1384608658</v>
      </c>
      <c r="N20" s="14"/>
      <c r="O20" s="15">
        <f>SUM(O8:O19)</f>
        <v>2308434103</v>
      </c>
      <c r="P20" s="14"/>
      <c r="Q20" s="15">
        <f>SUM(Q8:Q19)</f>
        <v>3693042761</v>
      </c>
    </row>
    <row r="21" spans="1:17" ht="24.75" thickTop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Q15"/>
  <sheetViews>
    <sheetView rightToLeft="1" workbookViewId="0">
      <selection activeCell="I11" sqref="I11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7" ht="24.75">
      <c r="A3" s="16" t="s">
        <v>78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7" ht="24.75">
      <c r="A6" s="17" t="s">
        <v>142</v>
      </c>
      <c r="B6" s="17" t="s">
        <v>142</v>
      </c>
      <c r="C6" s="17" t="s">
        <v>142</v>
      </c>
      <c r="E6" s="17" t="s">
        <v>80</v>
      </c>
      <c r="F6" s="17" t="s">
        <v>80</v>
      </c>
      <c r="G6" s="17" t="s">
        <v>80</v>
      </c>
      <c r="I6" s="17" t="s">
        <v>81</v>
      </c>
      <c r="J6" s="17" t="s">
        <v>81</v>
      </c>
      <c r="K6" s="17" t="s">
        <v>81</v>
      </c>
    </row>
    <row r="7" spans="1:17" ht="24.75">
      <c r="A7" s="17" t="s">
        <v>143</v>
      </c>
      <c r="C7" s="17" t="s">
        <v>65</v>
      </c>
      <c r="E7" s="17" t="s">
        <v>144</v>
      </c>
      <c r="G7" s="17" t="s">
        <v>145</v>
      </c>
      <c r="I7" s="17" t="s">
        <v>144</v>
      </c>
      <c r="K7" s="17" t="s">
        <v>145</v>
      </c>
    </row>
    <row r="8" spans="1:17">
      <c r="A8" s="1" t="s">
        <v>71</v>
      </c>
      <c r="C8" s="4" t="s">
        <v>72</v>
      </c>
      <c r="D8" s="4"/>
      <c r="E8" s="6">
        <v>54104</v>
      </c>
      <c r="F8" s="4"/>
      <c r="G8" s="10">
        <f>E8/$E$10</f>
        <v>1.1802285111220133E-2</v>
      </c>
      <c r="H8" s="4"/>
      <c r="I8" s="6">
        <v>77361727</v>
      </c>
      <c r="J8" s="4"/>
      <c r="K8" s="10">
        <f>I8/$I$10</f>
        <v>0.93135234120511146</v>
      </c>
      <c r="L8" s="4"/>
      <c r="M8" s="4"/>
      <c r="N8" s="4"/>
      <c r="O8" s="4"/>
      <c r="P8" s="4"/>
      <c r="Q8" s="4"/>
    </row>
    <row r="9" spans="1:17">
      <c r="A9" s="1" t="s">
        <v>75</v>
      </c>
      <c r="C9" s="4" t="s">
        <v>76</v>
      </c>
      <c r="D9" s="4"/>
      <c r="E9" s="6">
        <v>4530093</v>
      </c>
      <c r="F9" s="4"/>
      <c r="G9" s="10">
        <f>E9/$E$10</f>
        <v>0.98819771488877983</v>
      </c>
      <c r="H9" s="4"/>
      <c r="I9" s="6">
        <v>5702140</v>
      </c>
      <c r="J9" s="4"/>
      <c r="K9" s="10">
        <f>I9/$I$10</f>
        <v>6.8647658794888516E-2</v>
      </c>
      <c r="L9" s="4"/>
      <c r="M9" s="4"/>
      <c r="N9" s="4"/>
      <c r="O9" s="4"/>
      <c r="P9" s="4"/>
      <c r="Q9" s="4"/>
    </row>
    <row r="10" spans="1:17" ht="24.75" thickBot="1">
      <c r="C10" s="4"/>
      <c r="D10" s="4"/>
      <c r="E10" s="7">
        <f>SUM(E8:E9)</f>
        <v>4584197</v>
      </c>
      <c r="F10" s="4"/>
      <c r="G10" s="12">
        <f>SUM(G8:G9)</f>
        <v>1</v>
      </c>
      <c r="H10" s="4"/>
      <c r="I10" s="7">
        <f>SUM(I8:I9)</f>
        <v>83063867</v>
      </c>
      <c r="J10" s="4"/>
      <c r="K10" s="12">
        <f>SUM(K8:K9)</f>
        <v>1</v>
      </c>
      <c r="L10" s="4"/>
      <c r="M10" s="4"/>
      <c r="N10" s="4"/>
      <c r="O10" s="4"/>
      <c r="P10" s="4"/>
      <c r="Q10" s="4"/>
    </row>
    <row r="11" spans="1:17" ht="24.75" thickTop="1">
      <c r="C11" s="4"/>
      <c r="D11" s="4"/>
      <c r="E11" s="4"/>
      <c r="F11" s="4"/>
      <c r="G11" s="4"/>
      <c r="H11" s="4"/>
      <c r="I11" s="6"/>
      <c r="J11" s="4"/>
      <c r="K11" s="4"/>
      <c r="L11" s="4"/>
      <c r="M11" s="4"/>
      <c r="N11" s="4"/>
      <c r="O11" s="4"/>
      <c r="P11" s="4"/>
      <c r="Q11" s="4"/>
    </row>
    <row r="12" spans="1:17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1" sqref="E11"/>
    </sheetView>
  </sheetViews>
  <sheetFormatPr defaultRowHeight="24"/>
  <cols>
    <col min="1" max="1" width="46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78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80</v>
      </c>
      <c r="E5" s="2" t="s">
        <v>154</v>
      </c>
    </row>
    <row r="6" spans="1:5" ht="24.75">
      <c r="A6" s="16" t="s">
        <v>146</v>
      </c>
      <c r="C6" s="17"/>
      <c r="E6" s="5" t="s">
        <v>155</v>
      </c>
    </row>
    <row r="7" spans="1:5" ht="24.75">
      <c r="A7" s="17" t="s">
        <v>146</v>
      </c>
      <c r="C7" s="17" t="s">
        <v>68</v>
      </c>
      <c r="E7" s="17" t="s">
        <v>68</v>
      </c>
    </row>
    <row r="8" spans="1:5">
      <c r="A8" s="1" t="s">
        <v>147</v>
      </c>
      <c r="C8" s="6">
        <v>0</v>
      </c>
      <c r="D8" s="4"/>
      <c r="E8" s="6">
        <v>36643365</v>
      </c>
    </row>
    <row r="9" spans="1:5" ht="24.75" thickBot="1">
      <c r="A9" s="1" t="s">
        <v>87</v>
      </c>
      <c r="C9" s="7">
        <v>0</v>
      </c>
      <c r="D9" s="4"/>
      <c r="E9" s="7">
        <v>36643365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J24" sqref="J24"/>
    </sheetView>
  </sheetViews>
  <sheetFormatPr defaultRowHeight="24"/>
  <cols>
    <col min="1" max="1" width="25" style="1" bestFit="1" customWidth="1"/>
    <col min="2" max="2" width="1" style="1" customWidth="1"/>
    <col min="3" max="3" width="25.570312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78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82</v>
      </c>
      <c r="C6" s="17" t="s">
        <v>68</v>
      </c>
      <c r="E6" s="17" t="s">
        <v>139</v>
      </c>
      <c r="G6" s="17" t="s">
        <v>13</v>
      </c>
    </row>
    <row r="7" spans="1:7">
      <c r="A7" s="1" t="s">
        <v>148</v>
      </c>
      <c r="C7" s="8">
        <f>'سرمایه‌گذاری در سهام'!I45</f>
        <v>-1510662355</v>
      </c>
      <c r="D7" s="4"/>
      <c r="E7" s="10">
        <f>C7/$C$10</f>
        <v>1.9064177078435582</v>
      </c>
      <c r="F7" s="4"/>
      <c r="G7" s="10">
        <v>-6.1782442412189276E-2</v>
      </c>
    </row>
    <row r="8" spans="1:7">
      <c r="A8" s="1" t="s">
        <v>149</v>
      </c>
      <c r="C8" s="8">
        <f>'سرمایه‌گذاری در اوراق بهادار'!I20</f>
        <v>713669260</v>
      </c>
      <c r="D8" s="4"/>
      <c r="E8" s="10">
        <f t="shared" ref="E8:E9" si="0">C8/$C$10</f>
        <v>-0.90063256710173889</v>
      </c>
      <c r="F8" s="4"/>
      <c r="G8" s="10">
        <v>2.9187349384435901E-2</v>
      </c>
    </row>
    <row r="9" spans="1:7">
      <c r="A9" s="1" t="s">
        <v>150</v>
      </c>
      <c r="C9" s="8">
        <f>'درآمد سپرده بانکی'!E10</f>
        <v>4584197</v>
      </c>
      <c r="D9" s="4"/>
      <c r="E9" s="10">
        <f t="shared" si="0"/>
        <v>-5.7851407418193831E-3</v>
      </c>
      <c r="F9" s="4"/>
      <c r="G9" s="10">
        <v>1.874825875029042E-4</v>
      </c>
    </row>
    <row r="10" spans="1:7" ht="24.75" thickBot="1">
      <c r="C10" s="13">
        <f>SUM(C7:C9)</f>
        <v>-792408898</v>
      </c>
      <c r="D10" s="4"/>
      <c r="E10" s="11">
        <f>SUM(E7:E9)</f>
        <v>1</v>
      </c>
      <c r="F10" s="4"/>
      <c r="G10" s="12">
        <f>SUM(G7:G9)</f>
        <v>-3.2407610440250471E-2</v>
      </c>
    </row>
    <row r="11" spans="1:7" ht="24.75" thickTop="1">
      <c r="C11" s="4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0"/>
  <sheetViews>
    <sheetView rightToLeft="1" workbookViewId="0">
      <selection activeCell="H15" sqref="H15"/>
    </sheetView>
  </sheetViews>
  <sheetFormatPr defaultRowHeight="24"/>
  <cols>
    <col min="1" max="1" width="28.28515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8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5" style="1" bestFit="1" customWidth="1"/>
    <col min="16" max="16" width="1.42578125" style="1" customWidth="1"/>
    <col min="17" max="17" width="9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151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8">
        <v>166917</v>
      </c>
      <c r="D9" s="8"/>
      <c r="E9" s="8">
        <v>1563670854</v>
      </c>
      <c r="F9" s="8"/>
      <c r="G9" s="8">
        <v>1546410224.6819999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166917</v>
      </c>
      <c r="R9" s="8"/>
      <c r="S9" s="8">
        <v>9330</v>
      </c>
      <c r="T9" s="8"/>
      <c r="U9" s="8">
        <v>1563670854</v>
      </c>
      <c r="V9" s="8"/>
      <c r="W9" s="8">
        <v>1548069463.1205001</v>
      </c>
      <c r="X9" s="4"/>
      <c r="Y9" s="10">
        <v>6.3312302804627088E-2</v>
      </c>
    </row>
    <row r="10" spans="1:25">
      <c r="A10" s="1" t="s">
        <v>16</v>
      </c>
      <c r="C10" s="8">
        <v>691195</v>
      </c>
      <c r="D10" s="8"/>
      <c r="E10" s="8">
        <v>1522040122</v>
      </c>
      <c r="F10" s="8"/>
      <c r="G10" s="8">
        <v>970847416.71675003</v>
      </c>
      <c r="H10" s="8"/>
      <c r="I10" s="8">
        <v>0</v>
      </c>
      <c r="J10" s="8"/>
      <c r="K10" s="8">
        <v>0</v>
      </c>
      <c r="L10" s="8"/>
      <c r="M10" s="8">
        <v>-691195</v>
      </c>
      <c r="N10" s="8"/>
      <c r="O10" s="8">
        <v>957062363</v>
      </c>
      <c r="P10" s="8"/>
      <c r="Q10" s="8">
        <v>0</v>
      </c>
      <c r="R10" s="8"/>
      <c r="S10" s="8">
        <v>0</v>
      </c>
      <c r="T10" s="8"/>
      <c r="U10" s="8">
        <v>0</v>
      </c>
      <c r="V10" s="8"/>
      <c r="W10" s="8">
        <v>0</v>
      </c>
      <c r="X10" s="4"/>
      <c r="Y10" s="10">
        <v>0</v>
      </c>
    </row>
    <row r="11" spans="1:25">
      <c r="A11" s="1" t="s">
        <v>17</v>
      </c>
      <c r="C11" s="8">
        <v>209107</v>
      </c>
      <c r="D11" s="8"/>
      <c r="E11" s="8">
        <v>1899999091</v>
      </c>
      <c r="F11" s="8"/>
      <c r="G11" s="8">
        <v>1852057666.9484999</v>
      </c>
      <c r="H11" s="8"/>
      <c r="I11" s="8">
        <v>0</v>
      </c>
      <c r="J11" s="8"/>
      <c r="K11" s="8">
        <v>0</v>
      </c>
      <c r="L11" s="8"/>
      <c r="M11" s="8">
        <v>-40962</v>
      </c>
      <c r="N11" s="8"/>
      <c r="O11" s="8">
        <v>342726710</v>
      </c>
      <c r="P11" s="8"/>
      <c r="Q11" s="8">
        <v>168145</v>
      </c>
      <c r="R11" s="8"/>
      <c r="S11" s="8">
        <v>8680</v>
      </c>
      <c r="T11" s="8"/>
      <c r="U11" s="8">
        <v>1527808000</v>
      </c>
      <c r="V11" s="8"/>
      <c r="W11" s="8">
        <v>1450814583.3299999</v>
      </c>
      <c r="X11" s="4"/>
      <c r="Y11" s="10">
        <v>5.9334813069694917E-2</v>
      </c>
    </row>
    <row r="12" spans="1:25">
      <c r="A12" s="1" t="s">
        <v>18</v>
      </c>
      <c r="C12" s="8">
        <v>214405</v>
      </c>
      <c r="D12" s="8"/>
      <c r="E12" s="8">
        <v>1231471010</v>
      </c>
      <c r="F12" s="8"/>
      <c r="G12" s="8">
        <v>795185381.92275</v>
      </c>
      <c r="H12" s="8"/>
      <c r="I12" s="8">
        <v>0</v>
      </c>
      <c r="J12" s="8"/>
      <c r="K12" s="8">
        <v>0</v>
      </c>
      <c r="L12" s="8"/>
      <c r="M12" s="8">
        <v>-111385</v>
      </c>
      <c r="N12" s="8"/>
      <c r="O12" s="8">
        <v>386042793</v>
      </c>
      <c r="P12" s="8"/>
      <c r="Q12" s="8">
        <v>103020</v>
      </c>
      <c r="R12" s="8"/>
      <c r="S12" s="8">
        <v>3443</v>
      </c>
      <c r="T12" s="8"/>
      <c r="U12" s="8">
        <v>591712617</v>
      </c>
      <c r="V12" s="8"/>
      <c r="W12" s="8">
        <v>352587407.73299998</v>
      </c>
      <c r="X12" s="4"/>
      <c r="Y12" s="10">
        <v>1.4419973557577114E-2</v>
      </c>
    </row>
    <row r="13" spans="1:25">
      <c r="A13" s="1" t="s">
        <v>19</v>
      </c>
      <c r="C13" s="8">
        <v>61312</v>
      </c>
      <c r="D13" s="8"/>
      <c r="E13" s="8">
        <v>1166412000</v>
      </c>
      <c r="F13" s="8"/>
      <c r="G13" s="8">
        <v>1017818133.12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61312</v>
      </c>
      <c r="R13" s="8"/>
      <c r="S13" s="8">
        <v>13820</v>
      </c>
      <c r="T13" s="8"/>
      <c r="U13" s="8">
        <v>1166412000</v>
      </c>
      <c r="V13" s="8"/>
      <c r="W13" s="8">
        <v>842290215.55200005</v>
      </c>
      <c r="X13" s="4"/>
      <c r="Y13" s="10">
        <v>3.444763587604719E-2</v>
      </c>
    </row>
    <row r="14" spans="1:25">
      <c r="A14" s="1" t="s">
        <v>20</v>
      </c>
      <c r="C14" s="8">
        <v>164070</v>
      </c>
      <c r="D14" s="8"/>
      <c r="E14" s="8">
        <v>1919107273</v>
      </c>
      <c r="F14" s="8"/>
      <c r="G14" s="8">
        <v>1386297159.75</v>
      </c>
      <c r="H14" s="8"/>
      <c r="I14" s="8">
        <v>0</v>
      </c>
      <c r="J14" s="8"/>
      <c r="K14" s="8">
        <v>0</v>
      </c>
      <c r="L14" s="8"/>
      <c r="M14" s="8">
        <v>-36323</v>
      </c>
      <c r="N14" s="8"/>
      <c r="O14" s="8">
        <v>303658847</v>
      </c>
      <c r="P14" s="8"/>
      <c r="Q14" s="8">
        <v>127747</v>
      </c>
      <c r="R14" s="8"/>
      <c r="S14" s="8">
        <v>8370</v>
      </c>
      <c r="T14" s="8"/>
      <c r="U14" s="8">
        <v>1494241463</v>
      </c>
      <c r="V14" s="8"/>
      <c r="W14" s="8">
        <v>1062880397.7795</v>
      </c>
      <c r="X14" s="4"/>
      <c r="Y14" s="10">
        <v>4.3469241653841827E-2</v>
      </c>
    </row>
    <row r="15" spans="1:25">
      <c r="A15" s="1" t="s">
        <v>21</v>
      </c>
      <c r="C15" s="8">
        <v>199933</v>
      </c>
      <c r="D15" s="8"/>
      <c r="E15" s="8">
        <v>735903452</v>
      </c>
      <c r="F15" s="8"/>
      <c r="G15" s="8">
        <v>790601239.82969999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199933</v>
      </c>
      <c r="R15" s="8"/>
      <c r="S15" s="8">
        <v>3771</v>
      </c>
      <c r="T15" s="8"/>
      <c r="U15" s="8">
        <v>735903452</v>
      </c>
      <c r="V15" s="8"/>
      <c r="W15" s="8">
        <v>749461356.30914998</v>
      </c>
      <c r="X15" s="4"/>
      <c r="Y15" s="10">
        <v>3.0651159693677099E-2</v>
      </c>
    </row>
    <row r="16" spans="1:25">
      <c r="A16" s="1" t="s">
        <v>22</v>
      </c>
      <c r="C16" s="8">
        <v>321782</v>
      </c>
      <c r="D16" s="8"/>
      <c r="E16" s="8">
        <v>1513165207</v>
      </c>
      <c r="F16" s="8"/>
      <c r="G16" s="8">
        <v>1032531957.8388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321782</v>
      </c>
      <c r="R16" s="8"/>
      <c r="S16" s="8">
        <v>2998</v>
      </c>
      <c r="T16" s="8"/>
      <c r="U16" s="8">
        <v>1513165207</v>
      </c>
      <c r="V16" s="8"/>
      <c r="W16" s="8">
        <v>958962456.50580001</v>
      </c>
      <c r="X16" s="4"/>
      <c r="Y16" s="10">
        <v>3.9219248794030583E-2</v>
      </c>
    </row>
    <row r="17" spans="1:25">
      <c r="A17" s="1" t="s">
        <v>23</v>
      </c>
      <c r="C17" s="8">
        <v>106608</v>
      </c>
      <c r="D17" s="8"/>
      <c r="E17" s="8">
        <v>1490695827</v>
      </c>
      <c r="F17" s="8"/>
      <c r="G17" s="8">
        <v>1433823922.872</v>
      </c>
      <c r="H17" s="8"/>
      <c r="I17" s="8">
        <v>0</v>
      </c>
      <c r="J17" s="8"/>
      <c r="K17" s="8">
        <v>0</v>
      </c>
      <c r="L17" s="8"/>
      <c r="M17" s="8">
        <v>-106608</v>
      </c>
      <c r="N17" s="8"/>
      <c r="O17" s="8">
        <v>1395083621</v>
      </c>
      <c r="P17" s="8"/>
      <c r="Q17" s="8">
        <v>0</v>
      </c>
      <c r="R17" s="8"/>
      <c r="S17" s="8">
        <v>0</v>
      </c>
      <c r="T17" s="8"/>
      <c r="U17" s="8">
        <v>0</v>
      </c>
      <c r="V17" s="8"/>
      <c r="W17" s="8">
        <v>0</v>
      </c>
      <c r="X17" s="4"/>
      <c r="Y17" s="10">
        <v>0</v>
      </c>
    </row>
    <row r="18" spans="1:25">
      <c r="A18" s="1" t="s">
        <v>24</v>
      </c>
      <c r="C18" s="8">
        <v>131390</v>
      </c>
      <c r="D18" s="8"/>
      <c r="E18" s="8">
        <v>1884688708</v>
      </c>
      <c r="F18" s="8"/>
      <c r="G18" s="8">
        <v>1503300721.5450001</v>
      </c>
      <c r="H18" s="8"/>
      <c r="I18" s="8">
        <v>0</v>
      </c>
      <c r="J18" s="8"/>
      <c r="K18" s="8">
        <v>0</v>
      </c>
      <c r="L18" s="8"/>
      <c r="M18" s="8">
        <v>-68115</v>
      </c>
      <c r="N18" s="8"/>
      <c r="O18" s="8">
        <v>752991100</v>
      </c>
      <c r="P18" s="8"/>
      <c r="Q18" s="8">
        <v>63275</v>
      </c>
      <c r="R18" s="8"/>
      <c r="S18" s="8">
        <v>11100</v>
      </c>
      <c r="T18" s="8"/>
      <c r="U18" s="8">
        <v>907631312</v>
      </c>
      <c r="V18" s="8"/>
      <c r="W18" s="8">
        <v>698173502.625</v>
      </c>
      <c r="X18" s="4"/>
      <c r="Y18" s="10">
        <v>2.8553610326541527E-2</v>
      </c>
    </row>
    <row r="19" spans="1:25">
      <c r="A19" s="1" t="s">
        <v>25</v>
      </c>
      <c r="C19" s="8">
        <v>26389</v>
      </c>
      <c r="D19" s="8"/>
      <c r="E19" s="8">
        <v>379554245</v>
      </c>
      <c r="F19" s="8"/>
      <c r="G19" s="8">
        <v>345999888.0855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26389</v>
      </c>
      <c r="R19" s="8"/>
      <c r="S19" s="8">
        <v>11570</v>
      </c>
      <c r="T19" s="8"/>
      <c r="U19" s="8">
        <v>379554245</v>
      </c>
      <c r="V19" s="8"/>
      <c r="W19" s="8">
        <v>303504071.65649998</v>
      </c>
      <c r="X19" s="4"/>
      <c r="Y19" s="10">
        <v>1.2412583637183889E-2</v>
      </c>
    </row>
    <row r="20" spans="1:25">
      <c r="A20" s="1" t="s">
        <v>26</v>
      </c>
      <c r="C20" s="8">
        <v>48279</v>
      </c>
      <c r="D20" s="8"/>
      <c r="E20" s="8">
        <v>1576492251</v>
      </c>
      <c r="F20" s="8"/>
      <c r="G20" s="8">
        <v>1281379456.665</v>
      </c>
      <c r="H20" s="8"/>
      <c r="I20" s="8">
        <v>0</v>
      </c>
      <c r="J20" s="8"/>
      <c r="K20" s="8">
        <v>0</v>
      </c>
      <c r="L20" s="8"/>
      <c r="M20" s="8">
        <v>-18837</v>
      </c>
      <c r="N20" s="8"/>
      <c r="O20" s="8">
        <v>459125266</v>
      </c>
      <c r="P20" s="8"/>
      <c r="Q20" s="8">
        <v>29442</v>
      </c>
      <c r="R20" s="8"/>
      <c r="S20" s="8">
        <v>25350</v>
      </c>
      <c r="T20" s="8"/>
      <c r="U20" s="8">
        <v>961392840</v>
      </c>
      <c r="V20" s="8"/>
      <c r="W20" s="8">
        <v>741913889.53499997</v>
      </c>
      <c r="X20" s="4"/>
      <c r="Y20" s="10">
        <v>3.0342486528036564E-2</v>
      </c>
    </row>
    <row r="21" spans="1:25">
      <c r="A21" s="1" t="s">
        <v>27</v>
      </c>
      <c r="C21" s="8">
        <v>203964</v>
      </c>
      <c r="D21" s="8"/>
      <c r="E21" s="8">
        <v>1278682808</v>
      </c>
      <c r="F21" s="8"/>
      <c r="G21" s="8">
        <v>1056329657.982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203964</v>
      </c>
      <c r="R21" s="8"/>
      <c r="S21" s="8">
        <v>4930</v>
      </c>
      <c r="T21" s="8"/>
      <c r="U21" s="8">
        <v>1278682808</v>
      </c>
      <c r="V21" s="8"/>
      <c r="W21" s="8">
        <v>999559542.00600004</v>
      </c>
      <c r="X21" s="4"/>
      <c r="Y21" s="10">
        <v>4.0879571558225525E-2</v>
      </c>
    </row>
    <row r="22" spans="1:25">
      <c r="A22" s="1" t="s">
        <v>28</v>
      </c>
      <c r="C22" s="8">
        <v>36484</v>
      </c>
      <c r="D22" s="8"/>
      <c r="E22" s="8">
        <v>696471219</v>
      </c>
      <c r="F22" s="8"/>
      <c r="G22" s="8">
        <v>414893567.088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36484</v>
      </c>
      <c r="R22" s="8"/>
      <c r="S22" s="8">
        <v>9910</v>
      </c>
      <c r="T22" s="8"/>
      <c r="U22" s="8">
        <v>696471219</v>
      </c>
      <c r="V22" s="8"/>
      <c r="W22" s="8">
        <v>359405179.18199998</v>
      </c>
      <c r="X22" s="4"/>
      <c r="Y22" s="10">
        <v>1.4698803946467894E-2</v>
      </c>
    </row>
    <row r="23" spans="1:25">
      <c r="A23" s="1" t="s">
        <v>29</v>
      </c>
      <c r="C23" s="8">
        <v>63765</v>
      </c>
      <c r="D23" s="8"/>
      <c r="E23" s="8">
        <v>1701301107</v>
      </c>
      <c r="F23" s="8"/>
      <c r="G23" s="8">
        <v>1986504639.155</v>
      </c>
      <c r="H23" s="8"/>
      <c r="I23" s="8">
        <v>0</v>
      </c>
      <c r="J23" s="8"/>
      <c r="K23" s="8">
        <v>0</v>
      </c>
      <c r="L23" s="8"/>
      <c r="M23" s="8">
        <v>-63765</v>
      </c>
      <c r="N23" s="8"/>
      <c r="O23" s="8">
        <v>1929023455</v>
      </c>
      <c r="P23" s="8"/>
      <c r="Q23" s="8">
        <v>0</v>
      </c>
      <c r="R23" s="8"/>
      <c r="S23" s="8">
        <v>0</v>
      </c>
      <c r="T23" s="8"/>
      <c r="U23" s="8">
        <v>0</v>
      </c>
      <c r="V23" s="8"/>
      <c r="W23" s="8">
        <v>0</v>
      </c>
      <c r="X23" s="4"/>
      <c r="Y23" s="10">
        <v>0</v>
      </c>
    </row>
    <row r="24" spans="1:25">
      <c r="A24" s="1" t="s">
        <v>30</v>
      </c>
      <c r="C24" s="8">
        <v>77698</v>
      </c>
      <c r="D24" s="8"/>
      <c r="E24" s="8">
        <v>1396829093</v>
      </c>
      <c r="F24" s="8"/>
      <c r="G24" s="8">
        <v>1861380295.29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77698</v>
      </c>
      <c r="R24" s="8"/>
      <c r="S24" s="8">
        <v>23270</v>
      </c>
      <c r="T24" s="8"/>
      <c r="U24" s="8">
        <v>1396829093</v>
      </c>
      <c r="V24" s="8"/>
      <c r="W24" s="8">
        <v>1797274666.8629999</v>
      </c>
      <c r="X24" s="4"/>
      <c r="Y24" s="10">
        <v>7.350419386359168E-2</v>
      </c>
    </row>
    <row r="25" spans="1:25">
      <c r="A25" s="1" t="s">
        <v>31</v>
      </c>
      <c r="C25" s="8">
        <v>273552</v>
      </c>
      <c r="D25" s="8"/>
      <c r="E25" s="8">
        <v>1014937459</v>
      </c>
      <c r="F25" s="8"/>
      <c r="G25" s="8">
        <v>848132096.30639994</v>
      </c>
      <c r="H25" s="8"/>
      <c r="I25" s="8">
        <v>0</v>
      </c>
      <c r="J25" s="8"/>
      <c r="K25" s="8">
        <v>0</v>
      </c>
      <c r="L25" s="8"/>
      <c r="M25" s="8">
        <v>-37741</v>
      </c>
      <c r="N25" s="8"/>
      <c r="O25" s="8">
        <v>114612730</v>
      </c>
      <c r="P25" s="8"/>
      <c r="Q25" s="8">
        <v>235811</v>
      </c>
      <c r="R25" s="8"/>
      <c r="S25" s="8">
        <v>3160</v>
      </c>
      <c r="T25" s="8"/>
      <c r="U25" s="8">
        <v>874910135</v>
      </c>
      <c r="V25" s="8"/>
      <c r="W25" s="8">
        <v>740729041.57799995</v>
      </c>
      <c r="X25" s="4"/>
      <c r="Y25" s="10">
        <v>3.0294029107734627E-2</v>
      </c>
    </row>
    <row r="26" spans="1:25">
      <c r="A26" s="1" t="s">
        <v>32</v>
      </c>
      <c r="C26" s="8">
        <v>468278</v>
      </c>
      <c r="D26" s="8"/>
      <c r="E26" s="8">
        <v>1757527448</v>
      </c>
      <c r="F26" s="8"/>
      <c r="G26" s="8">
        <v>1871742310.2639</v>
      </c>
      <c r="H26" s="8"/>
      <c r="I26" s="8">
        <v>0</v>
      </c>
      <c r="J26" s="8"/>
      <c r="K26" s="8">
        <v>0</v>
      </c>
      <c r="L26" s="8"/>
      <c r="M26" s="8">
        <v>-205205</v>
      </c>
      <c r="N26" s="8"/>
      <c r="O26" s="8">
        <v>815593526</v>
      </c>
      <c r="P26" s="8"/>
      <c r="Q26" s="8">
        <v>263073</v>
      </c>
      <c r="R26" s="8"/>
      <c r="S26" s="8">
        <v>3700</v>
      </c>
      <c r="T26" s="8"/>
      <c r="U26" s="8">
        <v>987357975</v>
      </c>
      <c r="V26" s="8"/>
      <c r="W26" s="8">
        <v>967578540</v>
      </c>
      <c r="X26" s="4"/>
      <c r="Y26" s="10">
        <v>3.9571626126349298E-2</v>
      </c>
    </row>
    <row r="27" spans="1:25">
      <c r="A27" s="1" t="s">
        <v>33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17706</v>
      </c>
      <c r="J27" s="8"/>
      <c r="K27" s="8">
        <v>625589317</v>
      </c>
      <c r="L27" s="8"/>
      <c r="M27" s="8">
        <v>0</v>
      </c>
      <c r="N27" s="8"/>
      <c r="O27" s="8">
        <v>0</v>
      </c>
      <c r="P27" s="8"/>
      <c r="Q27" s="8">
        <v>17706</v>
      </c>
      <c r="R27" s="8"/>
      <c r="S27" s="8">
        <v>35950</v>
      </c>
      <c r="T27" s="8"/>
      <c r="U27" s="8">
        <v>625589317</v>
      </c>
      <c r="V27" s="8"/>
      <c r="W27" s="8">
        <v>632743342.33500004</v>
      </c>
      <c r="X27" s="4"/>
      <c r="Y27" s="10">
        <v>2.5877674769692865E-2</v>
      </c>
    </row>
    <row r="28" spans="1:25" ht="24.75" thickBot="1">
      <c r="C28" s="4"/>
      <c r="D28" s="4"/>
      <c r="E28" s="7">
        <f>SUM(E9:E27)</f>
        <v>24728949174</v>
      </c>
      <c r="F28" s="6">
        <f t="shared" ref="F28:X28" si="0">SUM(F9:F27)</f>
        <v>0</v>
      </c>
      <c r="G28" s="7">
        <f t="shared" si="0"/>
        <v>21995235736.061302</v>
      </c>
      <c r="H28" s="6">
        <f t="shared" si="0"/>
        <v>0</v>
      </c>
      <c r="I28" s="6"/>
      <c r="J28" s="6">
        <f t="shared" si="0"/>
        <v>0</v>
      </c>
      <c r="K28" s="7">
        <f t="shared" si="0"/>
        <v>625589317</v>
      </c>
      <c r="L28" s="6">
        <f t="shared" si="0"/>
        <v>0</v>
      </c>
      <c r="M28" s="6"/>
      <c r="N28" s="6">
        <f t="shared" si="0"/>
        <v>0</v>
      </c>
      <c r="O28" s="7">
        <f t="shared" si="0"/>
        <v>7455920411</v>
      </c>
      <c r="P28" s="6"/>
      <c r="Q28" s="6"/>
      <c r="R28" s="6">
        <f t="shared" si="0"/>
        <v>0</v>
      </c>
      <c r="S28" s="6"/>
      <c r="T28" s="6">
        <f t="shared" si="0"/>
        <v>0</v>
      </c>
      <c r="U28" s="7">
        <f t="shared" si="0"/>
        <v>16701332537</v>
      </c>
      <c r="V28" s="6">
        <f t="shared" si="0"/>
        <v>0</v>
      </c>
      <c r="W28" s="7">
        <f t="shared" si="0"/>
        <v>14205947656.110447</v>
      </c>
      <c r="X28" s="6">
        <f t="shared" si="0"/>
        <v>0</v>
      </c>
      <c r="Y28" s="11">
        <f>SUM(Y9:Y27)</f>
        <v>0.58098895531331973</v>
      </c>
    </row>
    <row r="29" spans="1:25" ht="24.75" thickTop="1">
      <c r="G29" s="3">
        <v>21995235736</v>
      </c>
      <c r="W29" s="3"/>
    </row>
    <row r="30" spans="1:25">
      <c r="G30" s="3">
        <f>G29-G28</f>
        <v>-6.130218505859375E-2</v>
      </c>
      <c r="W30" s="3"/>
      <c r="Y30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7"/>
  <sheetViews>
    <sheetView rightToLeft="1" topLeftCell="G1" workbookViewId="0">
      <selection activeCell="AK9" sqref="AK9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.42578125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35</v>
      </c>
      <c r="B6" s="17" t="s">
        <v>35</v>
      </c>
      <c r="C6" s="17" t="s">
        <v>35</v>
      </c>
      <c r="D6" s="17" t="s">
        <v>35</v>
      </c>
      <c r="E6" s="17" t="s">
        <v>35</v>
      </c>
      <c r="F6" s="17" t="s">
        <v>35</v>
      </c>
      <c r="G6" s="17" t="s">
        <v>35</v>
      </c>
      <c r="H6" s="17" t="s">
        <v>35</v>
      </c>
      <c r="I6" s="17" t="s">
        <v>35</v>
      </c>
      <c r="J6" s="17" t="s">
        <v>35</v>
      </c>
      <c r="K6" s="17" t="s">
        <v>35</v>
      </c>
      <c r="L6" s="17" t="s">
        <v>35</v>
      </c>
      <c r="M6" s="17" t="s">
        <v>35</v>
      </c>
      <c r="O6" s="17" t="s">
        <v>151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36</v>
      </c>
      <c r="C7" s="16" t="s">
        <v>37</v>
      </c>
      <c r="E7" s="16" t="s">
        <v>38</v>
      </c>
      <c r="G7" s="16" t="s">
        <v>39</v>
      </c>
      <c r="I7" s="16" t="s">
        <v>40</v>
      </c>
      <c r="K7" s="16" t="s">
        <v>41</v>
      </c>
      <c r="M7" s="16" t="s">
        <v>34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42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36</v>
      </c>
      <c r="C8" s="17" t="s">
        <v>37</v>
      </c>
      <c r="E8" s="17" t="s">
        <v>38</v>
      </c>
      <c r="G8" s="17" t="s">
        <v>39</v>
      </c>
      <c r="I8" s="17" t="s">
        <v>40</v>
      </c>
      <c r="K8" s="17" t="s">
        <v>41</v>
      </c>
      <c r="M8" s="17" t="s">
        <v>34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42</v>
      </c>
      <c r="AG8" s="17" t="s">
        <v>8</v>
      </c>
      <c r="AI8" s="17" t="s">
        <v>9</v>
      </c>
      <c r="AK8" s="17" t="s">
        <v>13</v>
      </c>
    </row>
    <row r="9" spans="1:37">
      <c r="A9" s="1" t="s">
        <v>43</v>
      </c>
      <c r="C9" s="4" t="s">
        <v>44</v>
      </c>
      <c r="D9" s="4"/>
      <c r="E9" s="4" t="s">
        <v>44</v>
      </c>
      <c r="F9" s="4"/>
      <c r="G9" s="4" t="s">
        <v>45</v>
      </c>
      <c r="H9" s="4"/>
      <c r="I9" s="4" t="s">
        <v>46</v>
      </c>
      <c r="J9" s="4"/>
      <c r="K9" s="6">
        <v>0</v>
      </c>
      <c r="L9" s="4"/>
      <c r="M9" s="6">
        <v>0</v>
      </c>
      <c r="N9" s="4"/>
      <c r="O9" s="6">
        <v>6015</v>
      </c>
      <c r="P9" s="4"/>
      <c r="Q9" s="6">
        <v>3997165446</v>
      </c>
      <c r="R9" s="4"/>
      <c r="S9" s="6">
        <v>4642738351</v>
      </c>
      <c r="T9" s="4"/>
      <c r="U9" s="6">
        <v>0</v>
      </c>
      <c r="V9" s="4"/>
      <c r="W9" s="6">
        <v>0</v>
      </c>
      <c r="X9" s="4"/>
      <c r="Y9" s="6">
        <v>6000</v>
      </c>
      <c r="Z9" s="4"/>
      <c r="AA9" s="6">
        <v>4619642539</v>
      </c>
      <c r="AB9" s="6"/>
      <c r="AC9" s="6">
        <v>15</v>
      </c>
      <c r="AD9" s="4"/>
      <c r="AE9" s="6">
        <v>772010</v>
      </c>
      <c r="AF9" s="4"/>
      <c r="AG9" s="6">
        <v>9967994</v>
      </c>
      <c r="AH9" s="4"/>
      <c r="AI9" s="6">
        <v>11578051</v>
      </c>
      <c r="AK9" s="10">
        <v>4.7351432753011872E-4</v>
      </c>
    </row>
    <row r="10" spans="1:37">
      <c r="A10" s="1" t="s">
        <v>47</v>
      </c>
      <c r="C10" s="4" t="s">
        <v>44</v>
      </c>
      <c r="D10" s="4"/>
      <c r="E10" s="4" t="s">
        <v>44</v>
      </c>
      <c r="F10" s="4"/>
      <c r="G10" s="4" t="s">
        <v>48</v>
      </c>
      <c r="H10" s="4"/>
      <c r="I10" s="4" t="s">
        <v>49</v>
      </c>
      <c r="J10" s="4"/>
      <c r="K10" s="6">
        <v>0</v>
      </c>
      <c r="L10" s="4"/>
      <c r="M10" s="6">
        <v>0</v>
      </c>
      <c r="N10" s="4"/>
      <c r="O10" s="6">
        <v>2000</v>
      </c>
      <c r="P10" s="4"/>
      <c r="Q10" s="6">
        <v>1282232362</v>
      </c>
      <c r="R10" s="4"/>
      <c r="S10" s="6">
        <v>1293345538</v>
      </c>
      <c r="T10" s="4"/>
      <c r="U10" s="6">
        <v>0</v>
      </c>
      <c r="V10" s="4"/>
      <c r="W10" s="6">
        <v>0</v>
      </c>
      <c r="X10" s="4"/>
      <c r="Y10" s="6">
        <v>2000</v>
      </c>
      <c r="Z10" s="4"/>
      <c r="AA10" s="6">
        <v>1284314181</v>
      </c>
      <c r="AB10" s="6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K10" s="10">
        <v>0</v>
      </c>
    </row>
    <row r="11" spans="1:37">
      <c r="A11" s="1" t="s">
        <v>50</v>
      </c>
      <c r="C11" s="4" t="s">
        <v>44</v>
      </c>
      <c r="D11" s="4"/>
      <c r="E11" s="4" t="s">
        <v>44</v>
      </c>
      <c r="F11" s="4"/>
      <c r="G11" s="4" t="s">
        <v>51</v>
      </c>
      <c r="H11" s="4"/>
      <c r="I11" s="4" t="s">
        <v>52</v>
      </c>
      <c r="J11" s="4"/>
      <c r="K11" s="6">
        <v>0</v>
      </c>
      <c r="L11" s="4"/>
      <c r="M11" s="6">
        <v>0</v>
      </c>
      <c r="N11" s="4"/>
      <c r="O11" s="6">
        <v>3339</v>
      </c>
      <c r="P11" s="4"/>
      <c r="Q11" s="6">
        <v>2599987510</v>
      </c>
      <c r="R11" s="4"/>
      <c r="S11" s="6">
        <v>3139059252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3339</v>
      </c>
      <c r="AD11" s="4"/>
      <c r="AE11" s="6">
        <v>955370</v>
      </c>
      <c r="AF11" s="4"/>
      <c r="AG11" s="6">
        <v>2599987510</v>
      </c>
      <c r="AH11" s="4"/>
      <c r="AI11" s="6">
        <v>3189402248</v>
      </c>
      <c r="AK11" s="10">
        <v>0.13043885017761109</v>
      </c>
    </row>
    <row r="12" spans="1:37">
      <c r="A12" s="1" t="s">
        <v>53</v>
      </c>
      <c r="C12" s="4" t="s">
        <v>44</v>
      </c>
      <c r="D12" s="4"/>
      <c r="E12" s="4" t="s">
        <v>44</v>
      </c>
      <c r="F12" s="4"/>
      <c r="G12" s="4" t="s">
        <v>54</v>
      </c>
      <c r="H12" s="4"/>
      <c r="I12" s="4" t="s">
        <v>55</v>
      </c>
      <c r="J12" s="4"/>
      <c r="K12" s="6">
        <v>0</v>
      </c>
      <c r="L12" s="4"/>
      <c r="M12" s="6">
        <v>0</v>
      </c>
      <c r="N12" s="4"/>
      <c r="O12" s="6">
        <v>2960</v>
      </c>
      <c r="P12" s="4"/>
      <c r="Q12" s="6">
        <v>2252414784</v>
      </c>
      <c r="R12" s="4"/>
      <c r="S12" s="6">
        <v>2754313490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6"/>
      <c r="AC12" s="6">
        <v>2960</v>
      </c>
      <c r="AD12" s="4"/>
      <c r="AE12" s="6">
        <v>944850</v>
      </c>
      <c r="AF12" s="4"/>
      <c r="AG12" s="6">
        <v>2252414784</v>
      </c>
      <c r="AH12" s="4"/>
      <c r="AI12" s="6">
        <v>2796249087</v>
      </c>
      <c r="AK12" s="10">
        <v>0.11435983535031184</v>
      </c>
    </row>
    <row r="13" spans="1:37">
      <c r="A13" s="1" t="s">
        <v>56</v>
      </c>
      <c r="C13" s="4" t="s">
        <v>44</v>
      </c>
      <c r="D13" s="4"/>
      <c r="E13" s="4" t="s">
        <v>44</v>
      </c>
      <c r="F13" s="4"/>
      <c r="G13" s="4" t="s">
        <v>57</v>
      </c>
      <c r="H13" s="4"/>
      <c r="I13" s="4" t="s">
        <v>58</v>
      </c>
      <c r="J13" s="4"/>
      <c r="K13" s="6">
        <v>0</v>
      </c>
      <c r="L13" s="4"/>
      <c r="M13" s="6">
        <v>0</v>
      </c>
      <c r="N13" s="4"/>
      <c r="O13" s="6">
        <v>4687</v>
      </c>
      <c r="P13" s="4"/>
      <c r="Q13" s="6">
        <v>2574366715</v>
      </c>
      <c r="R13" s="4"/>
      <c r="S13" s="6">
        <v>3193049214</v>
      </c>
      <c r="T13" s="4"/>
      <c r="U13" s="6">
        <v>0</v>
      </c>
      <c r="V13" s="4"/>
      <c r="W13" s="6">
        <v>0</v>
      </c>
      <c r="X13" s="4"/>
      <c r="Y13" s="6">
        <v>4687</v>
      </c>
      <c r="Z13" s="4"/>
      <c r="AA13" s="6">
        <v>3177256891</v>
      </c>
      <c r="AB13" s="6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K13" s="10">
        <v>0</v>
      </c>
    </row>
    <row r="14" spans="1:37">
      <c r="A14" s="1" t="s">
        <v>59</v>
      </c>
      <c r="C14" s="4" t="s">
        <v>44</v>
      </c>
      <c r="D14" s="4"/>
      <c r="E14" s="4" t="s">
        <v>44</v>
      </c>
      <c r="F14" s="4"/>
      <c r="G14" s="4" t="s">
        <v>60</v>
      </c>
      <c r="H14" s="4"/>
      <c r="I14" s="4" t="s">
        <v>61</v>
      </c>
      <c r="J14" s="4"/>
      <c r="K14" s="6">
        <v>0</v>
      </c>
      <c r="L14" s="4"/>
      <c r="M14" s="6">
        <v>0</v>
      </c>
      <c r="N14" s="4"/>
      <c r="O14" s="6">
        <v>2350</v>
      </c>
      <c r="P14" s="4"/>
      <c r="Q14" s="6">
        <v>1748753902</v>
      </c>
      <c r="R14" s="4"/>
      <c r="S14" s="6">
        <v>2072582778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6"/>
      <c r="AC14" s="6">
        <v>2350</v>
      </c>
      <c r="AD14" s="4"/>
      <c r="AE14" s="6">
        <v>894000</v>
      </c>
      <c r="AF14" s="4"/>
      <c r="AG14" s="6">
        <v>1748753902</v>
      </c>
      <c r="AH14" s="4"/>
      <c r="AI14" s="6">
        <v>2100519211</v>
      </c>
      <c r="AK14" s="10">
        <v>8.5906163451928183E-2</v>
      </c>
    </row>
    <row r="15" spans="1:37" ht="24.75" thickBo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">
        <f>SUM(Q9:Q14)</f>
        <v>14454920719</v>
      </c>
      <c r="R15" s="4"/>
      <c r="S15" s="7">
        <f>SUM(S9:S14)</f>
        <v>17095088623</v>
      </c>
      <c r="T15" s="4"/>
      <c r="U15" s="4"/>
      <c r="V15" s="4"/>
      <c r="W15" s="7">
        <f>SUM(W9:W14)</f>
        <v>0</v>
      </c>
      <c r="X15" s="4"/>
      <c r="Y15" s="4"/>
      <c r="Z15" s="4"/>
      <c r="AA15" s="7">
        <f>SUM(AA9:AA14)</f>
        <v>9081213611</v>
      </c>
      <c r="AB15" s="4"/>
      <c r="AC15" s="4"/>
      <c r="AD15" s="4"/>
      <c r="AE15" s="4"/>
      <c r="AF15" s="4"/>
      <c r="AG15" s="7">
        <f>SUM(AG9:AG14)</f>
        <v>6611124190</v>
      </c>
      <c r="AH15" s="4"/>
      <c r="AI15" s="7">
        <f>SUM(AI9:AI14)</f>
        <v>8097748597</v>
      </c>
      <c r="AK15" s="12">
        <f>SUM(AK9:AK14)</f>
        <v>0.33117836330738126</v>
      </c>
    </row>
    <row r="16" spans="1:37" ht="24.75" thickTop="1">
      <c r="Q16" s="3"/>
      <c r="S16" s="3"/>
      <c r="AG16" s="6"/>
      <c r="AH16" s="4"/>
      <c r="AI16" s="6"/>
    </row>
    <row r="17" spans="17:35">
      <c r="Q17" s="3"/>
      <c r="R17" s="3"/>
      <c r="S17" s="3"/>
      <c r="AG17" s="3"/>
      <c r="AH17" s="3"/>
      <c r="AI17" s="3"/>
    </row>
  </sheetData>
  <mergeCells count="28">
    <mergeCell ref="A3:AK3"/>
    <mergeCell ref="A2:AK2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2"/>
  <sheetViews>
    <sheetView rightToLeft="1" workbookViewId="0">
      <selection activeCell="S9" sqref="S9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2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2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2" ht="24.75">
      <c r="A6" s="16" t="s">
        <v>63</v>
      </c>
      <c r="C6" s="17" t="s">
        <v>64</v>
      </c>
      <c r="D6" s="17" t="s">
        <v>64</v>
      </c>
      <c r="E6" s="17" t="s">
        <v>64</v>
      </c>
      <c r="F6" s="17" t="s">
        <v>64</v>
      </c>
      <c r="G6" s="17" t="s">
        <v>64</v>
      </c>
      <c r="H6" s="17" t="s">
        <v>64</v>
      </c>
      <c r="I6" s="17" t="s">
        <v>64</v>
      </c>
      <c r="K6" s="17" t="s">
        <v>151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2" ht="24.75">
      <c r="A7" s="17" t="s">
        <v>63</v>
      </c>
      <c r="C7" s="17" t="s">
        <v>65</v>
      </c>
      <c r="E7" s="17" t="s">
        <v>66</v>
      </c>
      <c r="G7" s="17" t="s">
        <v>67</v>
      </c>
      <c r="I7" s="17" t="s">
        <v>41</v>
      </c>
      <c r="K7" s="17" t="s">
        <v>68</v>
      </c>
      <c r="M7" s="17" t="s">
        <v>69</v>
      </c>
      <c r="O7" s="17" t="s">
        <v>70</v>
      </c>
      <c r="Q7" s="17" t="s">
        <v>68</v>
      </c>
      <c r="S7" s="17" t="s">
        <v>62</v>
      </c>
    </row>
    <row r="8" spans="1:22">
      <c r="A8" s="1" t="s">
        <v>71</v>
      </c>
      <c r="C8" s="4" t="s">
        <v>72</v>
      </c>
      <c r="D8" s="4"/>
      <c r="E8" s="4" t="s">
        <v>73</v>
      </c>
      <c r="F8" s="4"/>
      <c r="G8" s="4" t="s">
        <v>74</v>
      </c>
      <c r="H8" s="4"/>
      <c r="I8" s="6">
        <v>8</v>
      </c>
      <c r="J8" s="4"/>
      <c r="K8" s="6">
        <v>8284290</v>
      </c>
      <c r="L8" s="4"/>
      <c r="M8" s="6">
        <v>54104</v>
      </c>
      <c r="N8" s="4"/>
      <c r="O8" s="6">
        <v>0</v>
      </c>
      <c r="P8" s="4"/>
      <c r="Q8" s="6">
        <v>8338394</v>
      </c>
      <c r="R8" s="4"/>
      <c r="S8" s="10">
        <v>3.410201792677521E-4</v>
      </c>
      <c r="T8" s="4"/>
      <c r="U8" s="4"/>
      <c r="V8" s="4"/>
    </row>
    <row r="9" spans="1:22">
      <c r="A9" s="1" t="s">
        <v>75</v>
      </c>
      <c r="C9" s="4" t="s">
        <v>76</v>
      </c>
      <c r="D9" s="4"/>
      <c r="E9" s="4" t="s">
        <v>73</v>
      </c>
      <c r="F9" s="4"/>
      <c r="G9" s="4" t="s">
        <v>77</v>
      </c>
      <c r="H9" s="4"/>
      <c r="I9" s="6">
        <v>8</v>
      </c>
      <c r="J9" s="4"/>
      <c r="K9" s="6">
        <v>810062756</v>
      </c>
      <c r="L9" s="4"/>
      <c r="M9" s="6">
        <v>17364129303</v>
      </c>
      <c r="N9" s="4"/>
      <c r="O9" s="6">
        <v>16658701274</v>
      </c>
      <c r="P9" s="4"/>
      <c r="Q9" s="6">
        <v>1515490785</v>
      </c>
      <c r="R9" s="4"/>
      <c r="S9" s="10">
        <v>6.1979913539624822E-2</v>
      </c>
      <c r="T9" s="4"/>
      <c r="U9" s="4"/>
      <c r="V9" s="4"/>
    </row>
    <row r="10" spans="1:22" ht="24.75" thickBot="1">
      <c r="K10" s="7">
        <f>SUM(K8:K9)</f>
        <v>818347046</v>
      </c>
      <c r="L10" s="4"/>
      <c r="M10" s="7">
        <f>SUM(M8:M9)</f>
        <v>17364183407</v>
      </c>
      <c r="N10" s="4"/>
      <c r="O10" s="7">
        <f>SUM(O8:O9)</f>
        <v>16658701274</v>
      </c>
      <c r="P10" s="4"/>
      <c r="Q10" s="7">
        <f>SUM(Q8:Q9)</f>
        <v>1523829179</v>
      </c>
      <c r="R10" s="4"/>
      <c r="S10" s="11">
        <f>SUM(S8:S9)</f>
        <v>6.2320933718892572E-2</v>
      </c>
      <c r="T10" s="4"/>
      <c r="U10" s="4"/>
      <c r="V10" s="4"/>
    </row>
    <row r="11" spans="1:22" ht="24.75" thickTop="1"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2"/>
  <sheetViews>
    <sheetView rightToLeft="1" workbookViewId="0">
      <selection activeCell="K12" sqref="K12"/>
    </sheetView>
  </sheetViews>
  <sheetFormatPr defaultRowHeight="24"/>
  <cols>
    <col min="1" max="1" width="2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24.75">
      <c r="A3" s="16" t="s">
        <v>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1" ht="24.75">
      <c r="A6" s="17" t="s">
        <v>79</v>
      </c>
      <c r="B6" s="17" t="s">
        <v>79</v>
      </c>
      <c r="C6" s="17" t="s">
        <v>79</v>
      </c>
      <c r="D6" s="17" t="s">
        <v>79</v>
      </c>
      <c r="E6" s="17" t="s">
        <v>79</v>
      </c>
      <c r="F6" s="17" t="s">
        <v>79</v>
      </c>
      <c r="G6" s="17" t="s">
        <v>79</v>
      </c>
      <c r="I6" s="17" t="s">
        <v>80</v>
      </c>
      <c r="J6" s="17" t="s">
        <v>80</v>
      </c>
      <c r="K6" s="17" t="s">
        <v>80</v>
      </c>
      <c r="L6" s="17" t="s">
        <v>80</v>
      </c>
      <c r="M6" s="17" t="s">
        <v>80</v>
      </c>
      <c r="O6" s="17" t="s">
        <v>81</v>
      </c>
      <c r="P6" s="17" t="s">
        <v>81</v>
      </c>
      <c r="Q6" s="17" t="s">
        <v>81</v>
      </c>
      <c r="R6" s="17" t="s">
        <v>81</v>
      </c>
      <c r="S6" s="17" t="s">
        <v>81</v>
      </c>
    </row>
    <row r="7" spans="1:21" ht="24.75">
      <c r="A7" s="17" t="s">
        <v>82</v>
      </c>
      <c r="C7" s="17" t="s">
        <v>83</v>
      </c>
      <c r="E7" s="17" t="s">
        <v>40</v>
      </c>
      <c r="G7" s="17" t="s">
        <v>41</v>
      </c>
      <c r="I7" s="17" t="s">
        <v>84</v>
      </c>
      <c r="K7" s="17" t="s">
        <v>85</v>
      </c>
      <c r="M7" s="17" t="s">
        <v>86</v>
      </c>
      <c r="O7" s="17" t="s">
        <v>84</v>
      </c>
      <c r="Q7" s="17" t="s">
        <v>85</v>
      </c>
      <c r="S7" s="17" t="s">
        <v>86</v>
      </c>
    </row>
    <row r="8" spans="1:21">
      <c r="A8" s="1" t="s">
        <v>71</v>
      </c>
      <c r="C8" s="6">
        <v>17</v>
      </c>
      <c r="D8" s="4"/>
      <c r="E8" s="4" t="s">
        <v>152</v>
      </c>
      <c r="F8" s="4"/>
      <c r="G8" s="6">
        <v>8</v>
      </c>
      <c r="H8" s="4"/>
      <c r="I8" s="6">
        <v>54104</v>
      </c>
      <c r="J8" s="4"/>
      <c r="K8" s="6">
        <v>0</v>
      </c>
      <c r="L8" s="4"/>
      <c r="M8" s="6">
        <v>54104</v>
      </c>
      <c r="N8" s="4"/>
      <c r="O8" s="6">
        <v>77361727</v>
      </c>
      <c r="P8" s="4"/>
      <c r="Q8" s="6">
        <v>0</v>
      </c>
      <c r="R8" s="4"/>
      <c r="S8" s="6">
        <v>77361727</v>
      </c>
      <c r="T8" s="4"/>
      <c r="U8" s="4"/>
    </row>
    <row r="9" spans="1:21">
      <c r="A9" s="1" t="s">
        <v>75</v>
      </c>
      <c r="C9" s="6">
        <v>24</v>
      </c>
      <c r="D9" s="4"/>
      <c r="E9" s="4" t="s">
        <v>152</v>
      </c>
      <c r="F9" s="4"/>
      <c r="G9" s="6">
        <v>8</v>
      </c>
      <c r="H9" s="4"/>
      <c r="I9" s="6">
        <v>4530093</v>
      </c>
      <c r="J9" s="4"/>
      <c r="K9" s="6">
        <v>0</v>
      </c>
      <c r="L9" s="4"/>
      <c r="M9" s="6">
        <v>4530093</v>
      </c>
      <c r="N9" s="4"/>
      <c r="O9" s="6">
        <v>5702140</v>
      </c>
      <c r="P9" s="4"/>
      <c r="Q9" s="6">
        <v>0</v>
      </c>
      <c r="R9" s="4"/>
      <c r="S9" s="6">
        <v>5702140</v>
      </c>
      <c r="T9" s="4"/>
      <c r="U9" s="4"/>
    </row>
    <row r="10" spans="1:21" ht="24.75" thickBot="1">
      <c r="C10" s="4"/>
      <c r="D10" s="4"/>
      <c r="E10" s="4"/>
      <c r="F10" s="4"/>
      <c r="G10" s="4"/>
      <c r="H10" s="4"/>
      <c r="I10" s="7">
        <f>SUM(I8:I9)</f>
        <v>4584197</v>
      </c>
      <c r="J10" s="4"/>
      <c r="K10" s="7">
        <f>SUM(K8:K9)</f>
        <v>0</v>
      </c>
      <c r="L10" s="4"/>
      <c r="M10" s="7">
        <f>SUM(M8:M9)</f>
        <v>4584197</v>
      </c>
      <c r="N10" s="4"/>
      <c r="O10" s="7">
        <f>SUM(O8:O9)</f>
        <v>83063867</v>
      </c>
      <c r="P10" s="4"/>
      <c r="Q10" s="7">
        <f>SUM(Q8:Q9)</f>
        <v>0</v>
      </c>
      <c r="R10" s="4"/>
      <c r="S10" s="7">
        <f>SUM(S8:S9)</f>
        <v>83063867</v>
      </c>
      <c r="T10" s="4"/>
      <c r="U10" s="4"/>
    </row>
    <row r="11" spans="1:21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3"/>
  <sheetViews>
    <sheetView rightToLeft="1" workbookViewId="0">
      <selection activeCell="I27" sqref="I27"/>
    </sheetView>
  </sheetViews>
  <sheetFormatPr defaultRowHeight="2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88</v>
      </c>
      <c r="D6" s="17" t="s">
        <v>88</v>
      </c>
      <c r="E6" s="17" t="s">
        <v>88</v>
      </c>
      <c r="F6" s="17" t="s">
        <v>88</v>
      </c>
      <c r="G6" s="17" t="s">
        <v>88</v>
      </c>
      <c r="I6" s="17" t="s">
        <v>80</v>
      </c>
      <c r="J6" s="17" t="s">
        <v>80</v>
      </c>
      <c r="K6" s="17" t="s">
        <v>80</v>
      </c>
      <c r="L6" s="17" t="s">
        <v>80</v>
      </c>
      <c r="M6" s="17" t="s">
        <v>80</v>
      </c>
      <c r="O6" s="17" t="s">
        <v>81</v>
      </c>
      <c r="P6" s="17" t="s">
        <v>81</v>
      </c>
      <c r="Q6" s="17" t="s">
        <v>81</v>
      </c>
      <c r="R6" s="17" t="s">
        <v>81</v>
      </c>
      <c r="S6" s="17" t="s">
        <v>81</v>
      </c>
    </row>
    <row r="7" spans="1:19" ht="24.75">
      <c r="A7" s="17" t="s">
        <v>3</v>
      </c>
      <c r="C7" s="17" t="s">
        <v>89</v>
      </c>
      <c r="E7" s="17" t="s">
        <v>90</v>
      </c>
      <c r="G7" s="17" t="s">
        <v>91</v>
      </c>
      <c r="I7" s="17" t="s">
        <v>92</v>
      </c>
      <c r="K7" s="17" t="s">
        <v>85</v>
      </c>
      <c r="M7" s="17" t="s">
        <v>93</v>
      </c>
      <c r="O7" s="17" t="s">
        <v>92</v>
      </c>
      <c r="Q7" s="17" t="s">
        <v>85</v>
      </c>
      <c r="S7" s="17" t="s">
        <v>93</v>
      </c>
    </row>
    <row r="8" spans="1:19">
      <c r="A8" s="1" t="s">
        <v>28</v>
      </c>
      <c r="C8" s="4" t="s">
        <v>94</v>
      </c>
      <c r="D8" s="4"/>
      <c r="E8" s="6">
        <v>40538</v>
      </c>
      <c r="F8" s="4"/>
      <c r="G8" s="6">
        <v>1300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52699400</v>
      </c>
      <c r="P8" s="4"/>
      <c r="Q8" s="6">
        <v>0</v>
      </c>
      <c r="R8" s="4"/>
      <c r="S8" s="6">
        <f>O8-Q8</f>
        <v>52699400</v>
      </c>
    </row>
    <row r="9" spans="1:19">
      <c r="A9" s="1" t="s">
        <v>22</v>
      </c>
      <c r="C9" s="4" t="s">
        <v>95</v>
      </c>
      <c r="D9" s="4"/>
      <c r="E9" s="6">
        <v>321782</v>
      </c>
      <c r="F9" s="4"/>
      <c r="G9" s="6">
        <v>500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160891000</v>
      </c>
      <c r="P9" s="4"/>
      <c r="Q9" s="6">
        <v>0</v>
      </c>
      <c r="R9" s="4"/>
      <c r="S9" s="6">
        <f t="shared" ref="S9:S26" si="0">O9-Q9</f>
        <v>160891000</v>
      </c>
    </row>
    <row r="10" spans="1:19">
      <c r="A10" s="1" t="s">
        <v>27</v>
      </c>
      <c r="C10" s="4" t="s">
        <v>95</v>
      </c>
      <c r="D10" s="4"/>
      <c r="E10" s="6">
        <v>203964</v>
      </c>
      <c r="F10" s="4"/>
      <c r="G10" s="6">
        <v>700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142774800</v>
      </c>
      <c r="P10" s="4"/>
      <c r="Q10" s="6">
        <v>0</v>
      </c>
      <c r="R10" s="4"/>
      <c r="S10" s="6">
        <f t="shared" si="0"/>
        <v>142774800</v>
      </c>
    </row>
    <row r="11" spans="1:19">
      <c r="A11" s="1" t="s">
        <v>96</v>
      </c>
      <c r="C11" s="4" t="s">
        <v>97</v>
      </c>
      <c r="D11" s="4"/>
      <c r="E11" s="6">
        <v>87951</v>
      </c>
      <c r="F11" s="4"/>
      <c r="G11" s="6">
        <v>2100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184697100</v>
      </c>
      <c r="P11" s="4"/>
      <c r="Q11" s="6">
        <v>0</v>
      </c>
      <c r="R11" s="4"/>
      <c r="S11" s="6">
        <f t="shared" si="0"/>
        <v>184697100</v>
      </c>
    </row>
    <row r="12" spans="1:19">
      <c r="A12" s="1" t="s">
        <v>98</v>
      </c>
      <c r="C12" s="4" t="s">
        <v>99</v>
      </c>
      <c r="D12" s="4"/>
      <c r="E12" s="6">
        <v>152846</v>
      </c>
      <c r="F12" s="4"/>
      <c r="G12" s="6">
        <v>2000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305692000</v>
      </c>
      <c r="P12" s="4"/>
      <c r="Q12" s="6">
        <v>0</v>
      </c>
      <c r="R12" s="4"/>
      <c r="S12" s="6">
        <f t="shared" si="0"/>
        <v>305692000</v>
      </c>
    </row>
    <row r="13" spans="1:19">
      <c r="A13" s="1" t="s">
        <v>32</v>
      </c>
      <c r="C13" s="4" t="s">
        <v>100</v>
      </c>
      <c r="D13" s="4"/>
      <c r="E13" s="6">
        <v>468278</v>
      </c>
      <c r="F13" s="4"/>
      <c r="G13" s="6">
        <v>450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210725100</v>
      </c>
      <c r="P13" s="4"/>
      <c r="Q13" s="6">
        <v>0</v>
      </c>
      <c r="R13" s="4"/>
      <c r="S13" s="6">
        <f t="shared" si="0"/>
        <v>210725100</v>
      </c>
    </row>
    <row r="14" spans="1:19">
      <c r="A14" s="1" t="s">
        <v>16</v>
      </c>
      <c r="C14" s="4" t="s">
        <v>101</v>
      </c>
      <c r="D14" s="4"/>
      <c r="E14" s="6">
        <v>691195</v>
      </c>
      <c r="F14" s="4"/>
      <c r="G14" s="6">
        <v>20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13823900</v>
      </c>
      <c r="P14" s="4"/>
      <c r="Q14" s="6">
        <v>0</v>
      </c>
      <c r="R14" s="4"/>
      <c r="S14" s="6">
        <f t="shared" si="0"/>
        <v>13823900</v>
      </c>
    </row>
    <row r="15" spans="1:19">
      <c r="A15" s="1" t="s">
        <v>18</v>
      </c>
      <c r="C15" s="4" t="s">
        <v>102</v>
      </c>
      <c r="D15" s="4"/>
      <c r="E15" s="6">
        <v>214405</v>
      </c>
      <c r="F15" s="4"/>
      <c r="G15" s="6">
        <v>190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40736950</v>
      </c>
      <c r="P15" s="4"/>
      <c r="Q15" s="6">
        <v>0</v>
      </c>
      <c r="R15" s="4"/>
      <c r="S15" s="6">
        <f t="shared" si="0"/>
        <v>40736950</v>
      </c>
    </row>
    <row r="16" spans="1:19">
      <c r="A16" s="1" t="s">
        <v>29</v>
      </c>
      <c r="C16" s="4" t="s">
        <v>103</v>
      </c>
      <c r="D16" s="4"/>
      <c r="E16" s="6">
        <v>26199</v>
      </c>
      <c r="F16" s="4"/>
      <c r="G16" s="6">
        <v>3530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92482470</v>
      </c>
      <c r="P16" s="4"/>
      <c r="Q16" s="6">
        <v>0</v>
      </c>
      <c r="R16" s="4"/>
      <c r="S16" s="6">
        <f t="shared" si="0"/>
        <v>92482470</v>
      </c>
    </row>
    <row r="17" spans="1:19">
      <c r="A17" s="1" t="s">
        <v>31</v>
      </c>
      <c r="C17" s="4" t="s">
        <v>104</v>
      </c>
      <c r="D17" s="4"/>
      <c r="E17" s="6">
        <v>273552</v>
      </c>
      <c r="F17" s="4"/>
      <c r="G17" s="6">
        <v>600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164131200</v>
      </c>
      <c r="P17" s="4"/>
      <c r="Q17" s="6">
        <v>0</v>
      </c>
      <c r="R17" s="4"/>
      <c r="S17" s="6">
        <f t="shared" si="0"/>
        <v>164131200</v>
      </c>
    </row>
    <row r="18" spans="1:19">
      <c r="A18" s="1" t="s">
        <v>24</v>
      </c>
      <c r="C18" s="4" t="s">
        <v>105</v>
      </c>
      <c r="D18" s="4"/>
      <c r="E18" s="6">
        <v>78457</v>
      </c>
      <c r="F18" s="4"/>
      <c r="G18" s="6">
        <v>1200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94148400</v>
      </c>
      <c r="P18" s="4"/>
      <c r="Q18" s="6">
        <v>0</v>
      </c>
      <c r="R18" s="4"/>
      <c r="S18" s="6">
        <f t="shared" si="0"/>
        <v>94148400</v>
      </c>
    </row>
    <row r="19" spans="1:19">
      <c r="A19" s="1" t="s">
        <v>30</v>
      </c>
      <c r="C19" s="4" t="s">
        <v>106</v>
      </c>
      <c r="D19" s="4"/>
      <c r="E19" s="6">
        <v>52547</v>
      </c>
      <c r="F19" s="4"/>
      <c r="G19" s="6">
        <v>6500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341555500</v>
      </c>
      <c r="P19" s="4"/>
      <c r="Q19" s="6">
        <v>0</v>
      </c>
      <c r="R19" s="4"/>
      <c r="S19" s="6">
        <f t="shared" si="0"/>
        <v>341555500</v>
      </c>
    </row>
    <row r="20" spans="1:19">
      <c r="A20" s="1" t="s">
        <v>107</v>
      </c>
      <c r="C20" s="4" t="s">
        <v>108</v>
      </c>
      <c r="D20" s="4"/>
      <c r="E20" s="6">
        <v>4940</v>
      </c>
      <c r="F20" s="4"/>
      <c r="G20" s="6">
        <v>4430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21884200</v>
      </c>
      <c r="P20" s="4"/>
      <c r="Q20" s="6">
        <v>0</v>
      </c>
      <c r="R20" s="4"/>
      <c r="S20" s="6">
        <f t="shared" si="0"/>
        <v>21884200</v>
      </c>
    </row>
    <row r="21" spans="1:19">
      <c r="A21" s="1" t="s">
        <v>17</v>
      </c>
      <c r="C21" s="4" t="s">
        <v>97</v>
      </c>
      <c r="D21" s="4"/>
      <c r="E21" s="6">
        <v>188122</v>
      </c>
      <c r="F21" s="4"/>
      <c r="G21" s="6">
        <v>1250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235152500</v>
      </c>
      <c r="P21" s="4"/>
      <c r="Q21" s="6">
        <v>0</v>
      </c>
      <c r="R21" s="4"/>
      <c r="S21" s="6">
        <f t="shared" si="0"/>
        <v>235152500</v>
      </c>
    </row>
    <row r="22" spans="1:19">
      <c r="A22" s="1" t="s">
        <v>20</v>
      </c>
      <c r="C22" s="4" t="s">
        <v>104</v>
      </c>
      <c r="D22" s="4"/>
      <c r="E22" s="6">
        <v>164070</v>
      </c>
      <c r="F22" s="4"/>
      <c r="G22" s="6">
        <v>1260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206728200</v>
      </c>
      <c r="P22" s="4"/>
      <c r="Q22" s="6">
        <v>4162313</v>
      </c>
      <c r="R22" s="4"/>
      <c r="S22" s="6">
        <f t="shared" si="0"/>
        <v>202565887</v>
      </c>
    </row>
    <row r="23" spans="1:19">
      <c r="A23" s="1" t="s">
        <v>19</v>
      </c>
      <c r="C23" s="4" t="s">
        <v>109</v>
      </c>
      <c r="D23" s="4"/>
      <c r="E23" s="6">
        <v>29461</v>
      </c>
      <c r="F23" s="4"/>
      <c r="G23" s="6">
        <v>3200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94275200</v>
      </c>
      <c r="P23" s="4"/>
      <c r="Q23" s="6">
        <v>1898158</v>
      </c>
      <c r="R23" s="4"/>
      <c r="S23" s="6">
        <f t="shared" si="0"/>
        <v>92377042</v>
      </c>
    </row>
    <row r="24" spans="1:19">
      <c r="A24" s="1" t="s">
        <v>15</v>
      </c>
      <c r="C24" s="4" t="s">
        <v>110</v>
      </c>
      <c r="D24" s="4"/>
      <c r="E24" s="6">
        <v>41975</v>
      </c>
      <c r="F24" s="4"/>
      <c r="G24" s="6">
        <v>1000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41975000</v>
      </c>
      <c r="P24" s="4"/>
      <c r="Q24" s="6">
        <v>0</v>
      </c>
      <c r="R24" s="4"/>
      <c r="S24" s="6">
        <f t="shared" si="0"/>
        <v>41975000</v>
      </c>
    </row>
    <row r="25" spans="1:19">
      <c r="A25" s="1" t="s">
        <v>26</v>
      </c>
      <c r="C25" s="4" t="s">
        <v>111</v>
      </c>
      <c r="D25" s="4"/>
      <c r="E25" s="6">
        <v>48279</v>
      </c>
      <c r="F25" s="4"/>
      <c r="G25" s="6">
        <v>450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21725550</v>
      </c>
      <c r="P25" s="4"/>
      <c r="Q25" s="6">
        <v>1261484</v>
      </c>
      <c r="R25" s="4"/>
      <c r="S25" s="6">
        <f t="shared" si="0"/>
        <v>20464066</v>
      </c>
    </row>
    <row r="26" spans="1:19">
      <c r="A26" s="1" t="s">
        <v>153</v>
      </c>
      <c r="C26" s="4" t="s">
        <v>152</v>
      </c>
      <c r="D26" s="4"/>
      <c r="E26" s="6">
        <v>0</v>
      </c>
      <c r="F26" s="4"/>
      <c r="G26" s="6">
        <v>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8024</v>
      </c>
      <c r="P26" s="4"/>
      <c r="Q26" s="6">
        <v>0</v>
      </c>
      <c r="R26" s="4"/>
      <c r="S26" s="6">
        <f t="shared" si="0"/>
        <v>8024</v>
      </c>
    </row>
    <row r="27" spans="1:19" ht="24.75" thickBot="1">
      <c r="C27" s="4"/>
      <c r="D27" s="4"/>
      <c r="E27" s="4"/>
      <c r="F27" s="4"/>
      <c r="G27" s="4"/>
      <c r="H27" s="4"/>
      <c r="I27" s="7">
        <f>SUM(I8:I26)</f>
        <v>0</v>
      </c>
      <c r="J27" s="4"/>
      <c r="K27" s="7">
        <f>SUM(K8:K26)</f>
        <v>0</v>
      </c>
      <c r="L27" s="4"/>
      <c r="M27" s="7">
        <f>SUM(M8:M26)</f>
        <v>0</v>
      </c>
      <c r="N27" s="4"/>
      <c r="O27" s="7">
        <f>SUM(O8:O26)</f>
        <v>2426106494</v>
      </c>
      <c r="P27" s="4"/>
      <c r="Q27" s="7">
        <f>SUM(Q8:Q26)</f>
        <v>7321955</v>
      </c>
      <c r="R27" s="4"/>
      <c r="S27" s="7">
        <f>SUM(S8:S26)</f>
        <v>2418784539</v>
      </c>
    </row>
    <row r="28" spans="1:19" ht="24.75" thickTop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/>
      <c r="P28" s="4"/>
      <c r="Q28" s="4"/>
      <c r="R28" s="4"/>
      <c r="S28" s="4"/>
    </row>
    <row r="29" spans="1:19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/>
      <c r="P29" s="4"/>
      <c r="Q29" s="4"/>
      <c r="R29" s="4"/>
      <c r="S29" s="4"/>
    </row>
    <row r="30" spans="1:19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3:19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35"/>
  <sheetViews>
    <sheetView rightToLeft="1" workbookViewId="0">
      <selection activeCell="I29" sqref="I29:Q34"/>
    </sheetView>
  </sheetViews>
  <sheetFormatPr defaultRowHeight="24"/>
  <cols>
    <col min="1" max="1" width="30.140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80</v>
      </c>
      <c r="D6" s="17" t="s">
        <v>80</v>
      </c>
      <c r="E6" s="17" t="s">
        <v>80</v>
      </c>
      <c r="F6" s="17" t="s">
        <v>80</v>
      </c>
      <c r="G6" s="17" t="s">
        <v>80</v>
      </c>
      <c r="H6" s="17" t="s">
        <v>80</v>
      </c>
      <c r="I6" s="17" t="s">
        <v>80</v>
      </c>
      <c r="K6" s="17" t="s">
        <v>81</v>
      </c>
      <c r="L6" s="17" t="s">
        <v>81</v>
      </c>
      <c r="M6" s="17" t="s">
        <v>81</v>
      </c>
      <c r="N6" s="17" t="s">
        <v>81</v>
      </c>
      <c r="O6" s="17" t="s">
        <v>81</v>
      </c>
      <c r="P6" s="17" t="s">
        <v>81</v>
      </c>
      <c r="Q6" s="17" t="s">
        <v>81</v>
      </c>
    </row>
    <row r="7" spans="1:17" ht="24.75">
      <c r="A7" s="17" t="s">
        <v>3</v>
      </c>
      <c r="C7" s="17" t="s">
        <v>7</v>
      </c>
      <c r="E7" s="17" t="s">
        <v>112</v>
      </c>
      <c r="G7" s="17" t="s">
        <v>113</v>
      </c>
      <c r="I7" s="17" t="s">
        <v>114</v>
      </c>
      <c r="K7" s="17" t="s">
        <v>7</v>
      </c>
      <c r="M7" s="17" t="s">
        <v>112</v>
      </c>
      <c r="O7" s="17" t="s">
        <v>113</v>
      </c>
      <c r="Q7" s="17" t="s">
        <v>114</v>
      </c>
    </row>
    <row r="8" spans="1:17">
      <c r="A8" s="1" t="s">
        <v>28</v>
      </c>
      <c r="C8" s="8">
        <v>36484</v>
      </c>
      <c r="D8" s="8"/>
      <c r="E8" s="8">
        <v>359405179</v>
      </c>
      <c r="F8" s="8"/>
      <c r="G8" s="8">
        <v>414893567</v>
      </c>
      <c r="H8" s="8"/>
      <c r="I8" s="8">
        <f>E8-G8</f>
        <v>-55488388</v>
      </c>
      <c r="J8" s="8"/>
      <c r="K8" s="8">
        <v>36484</v>
      </c>
      <c r="L8" s="8"/>
      <c r="M8" s="8">
        <v>359405179</v>
      </c>
      <c r="N8" s="8"/>
      <c r="O8" s="8">
        <v>866469018</v>
      </c>
      <c r="P8" s="8"/>
      <c r="Q8" s="8">
        <f>M8-O8</f>
        <v>-507063839</v>
      </c>
    </row>
    <row r="9" spans="1:17">
      <c r="A9" s="1" t="s">
        <v>22</v>
      </c>
      <c r="C9" s="8">
        <v>321782</v>
      </c>
      <c r="D9" s="8"/>
      <c r="E9" s="8">
        <v>958962456</v>
      </c>
      <c r="F9" s="8"/>
      <c r="G9" s="8">
        <v>1032531957</v>
      </c>
      <c r="H9" s="8"/>
      <c r="I9" s="8">
        <f t="shared" ref="I9:I27" si="0">E9-G9</f>
        <v>-73569501</v>
      </c>
      <c r="J9" s="8"/>
      <c r="K9" s="8">
        <v>321782</v>
      </c>
      <c r="L9" s="8"/>
      <c r="M9" s="8">
        <v>958962456</v>
      </c>
      <c r="N9" s="8"/>
      <c r="O9" s="8">
        <v>1513165207</v>
      </c>
      <c r="P9" s="8"/>
      <c r="Q9" s="8">
        <f t="shared" ref="Q9:Q27" si="1">M9-O9</f>
        <v>-554202751</v>
      </c>
    </row>
    <row r="10" spans="1:17">
      <c r="A10" s="1" t="s">
        <v>21</v>
      </c>
      <c r="C10" s="8">
        <v>199933</v>
      </c>
      <c r="D10" s="8"/>
      <c r="E10" s="8">
        <v>749461356</v>
      </c>
      <c r="F10" s="8"/>
      <c r="G10" s="8">
        <v>790601239</v>
      </c>
      <c r="H10" s="8"/>
      <c r="I10" s="8">
        <f t="shared" si="0"/>
        <v>-41139883</v>
      </c>
      <c r="J10" s="8"/>
      <c r="K10" s="8">
        <v>199933</v>
      </c>
      <c r="L10" s="8"/>
      <c r="M10" s="8">
        <v>749461356</v>
      </c>
      <c r="N10" s="8"/>
      <c r="O10" s="8">
        <v>735903452</v>
      </c>
      <c r="P10" s="8"/>
      <c r="Q10" s="8">
        <f t="shared" si="1"/>
        <v>13557904</v>
      </c>
    </row>
    <row r="11" spans="1:17">
      <c r="A11" s="1" t="s">
        <v>27</v>
      </c>
      <c r="C11" s="8">
        <v>203964</v>
      </c>
      <c r="D11" s="8"/>
      <c r="E11" s="8">
        <v>999559542</v>
      </c>
      <c r="F11" s="8"/>
      <c r="G11" s="8">
        <v>1056329657</v>
      </c>
      <c r="H11" s="8"/>
      <c r="I11" s="8">
        <f t="shared" si="0"/>
        <v>-56770115</v>
      </c>
      <c r="J11" s="8"/>
      <c r="K11" s="8">
        <v>203964</v>
      </c>
      <c r="L11" s="8"/>
      <c r="M11" s="8">
        <v>999559542</v>
      </c>
      <c r="N11" s="8"/>
      <c r="O11" s="8">
        <v>1278682808</v>
      </c>
      <c r="P11" s="8"/>
      <c r="Q11" s="8">
        <f t="shared" si="1"/>
        <v>-279123266</v>
      </c>
    </row>
    <row r="12" spans="1:17">
      <c r="A12" s="1" t="s">
        <v>32</v>
      </c>
      <c r="C12" s="8">
        <v>263073</v>
      </c>
      <c r="D12" s="8"/>
      <c r="E12" s="8">
        <v>967578547</v>
      </c>
      <c r="F12" s="8"/>
      <c r="G12" s="8">
        <v>1101572837</v>
      </c>
      <c r="H12" s="8"/>
      <c r="I12" s="8">
        <f t="shared" si="0"/>
        <v>-133994290</v>
      </c>
      <c r="J12" s="8"/>
      <c r="K12" s="8">
        <v>263073</v>
      </c>
      <c r="L12" s="8"/>
      <c r="M12" s="8">
        <v>967578547</v>
      </c>
      <c r="N12" s="8"/>
      <c r="O12" s="8">
        <v>987357975</v>
      </c>
      <c r="P12" s="8"/>
      <c r="Q12" s="8">
        <f t="shared" si="1"/>
        <v>-19779428</v>
      </c>
    </row>
    <row r="13" spans="1:17">
      <c r="A13" s="1" t="s">
        <v>18</v>
      </c>
      <c r="C13" s="8">
        <v>103020</v>
      </c>
      <c r="D13" s="8"/>
      <c r="E13" s="8">
        <v>352587407</v>
      </c>
      <c r="F13" s="8"/>
      <c r="G13" s="8">
        <v>306427828</v>
      </c>
      <c r="H13" s="8"/>
      <c r="I13" s="8">
        <f t="shared" si="0"/>
        <v>46159579</v>
      </c>
      <c r="J13" s="8"/>
      <c r="K13" s="8">
        <v>103020</v>
      </c>
      <c r="L13" s="8"/>
      <c r="M13" s="8">
        <v>352587407</v>
      </c>
      <c r="N13" s="8"/>
      <c r="O13" s="8">
        <v>452051916</v>
      </c>
      <c r="P13" s="8"/>
      <c r="Q13" s="8">
        <f t="shared" si="1"/>
        <v>-99464509</v>
      </c>
    </row>
    <row r="14" spans="1:17">
      <c r="A14" s="1" t="s">
        <v>31</v>
      </c>
      <c r="C14" s="8">
        <v>235811</v>
      </c>
      <c r="D14" s="8"/>
      <c r="E14" s="8">
        <v>740729041</v>
      </c>
      <c r="F14" s="8"/>
      <c r="G14" s="8">
        <v>714715580</v>
      </c>
      <c r="H14" s="8"/>
      <c r="I14" s="8">
        <f t="shared" si="0"/>
        <v>26013461</v>
      </c>
      <c r="J14" s="8"/>
      <c r="K14" s="8">
        <v>235811</v>
      </c>
      <c r="L14" s="8"/>
      <c r="M14" s="8">
        <v>740729041</v>
      </c>
      <c r="N14" s="8"/>
      <c r="O14" s="8">
        <v>833604892</v>
      </c>
      <c r="P14" s="8"/>
      <c r="Q14" s="8">
        <f t="shared" si="1"/>
        <v>-92875851</v>
      </c>
    </row>
    <row r="15" spans="1:17">
      <c r="A15" s="1" t="s">
        <v>24</v>
      </c>
      <c r="C15" s="8">
        <v>63275</v>
      </c>
      <c r="D15" s="8"/>
      <c r="E15" s="8">
        <v>698173502</v>
      </c>
      <c r="F15" s="8"/>
      <c r="G15" s="8">
        <v>526243325</v>
      </c>
      <c r="H15" s="8"/>
      <c r="I15" s="8">
        <f t="shared" si="0"/>
        <v>171930177</v>
      </c>
      <c r="J15" s="8"/>
      <c r="K15" s="8">
        <v>63275</v>
      </c>
      <c r="L15" s="8"/>
      <c r="M15" s="8">
        <v>698173502</v>
      </c>
      <c r="N15" s="8"/>
      <c r="O15" s="8">
        <v>907631312</v>
      </c>
      <c r="P15" s="8"/>
      <c r="Q15" s="8">
        <f t="shared" si="1"/>
        <v>-209457810</v>
      </c>
    </row>
    <row r="16" spans="1:17">
      <c r="A16" s="1" t="s">
        <v>25</v>
      </c>
      <c r="C16" s="8">
        <v>26389</v>
      </c>
      <c r="D16" s="8"/>
      <c r="E16" s="8">
        <v>303504071</v>
      </c>
      <c r="F16" s="8"/>
      <c r="G16" s="8">
        <v>345999888</v>
      </c>
      <c r="H16" s="8"/>
      <c r="I16" s="8">
        <f t="shared" si="0"/>
        <v>-42495817</v>
      </c>
      <c r="J16" s="8"/>
      <c r="K16" s="8">
        <v>26389</v>
      </c>
      <c r="L16" s="8"/>
      <c r="M16" s="8">
        <v>303504071</v>
      </c>
      <c r="N16" s="8"/>
      <c r="O16" s="8">
        <v>379554245</v>
      </c>
      <c r="P16" s="8"/>
      <c r="Q16" s="8">
        <f t="shared" si="1"/>
        <v>-76050174</v>
      </c>
    </row>
    <row r="17" spans="1:18">
      <c r="A17" s="1" t="s">
        <v>30</v>
      </c>
      <c r="C17" s="8">
        <v>77698</v>
      </c>
      <c r="D17" s="8"/>
      <c r="E17" s="8">
        <v>1797274666</v>
      </c>
      <c r="F17" s="8"/>
      <c r="G17" s="8">
        <v>1861380295</v>
      </c>
      <c r="H17" s="8"/>
      <c r="I17" s="8">
        <f t="shared" si="0"/>
        <v>-64105629</v>
      </c>
      <c r="J17" s="8"/>
      <c r="K17" s="8">
        <v>77698</v>
      </c>
      <c r="L17" s="8"/>
      <c r="M17" s="8">
        <v>1797274666</v>
      </c>
      <c r="N17" s="8"/>
      <c r="O17" s="8">
        <v>1834729617</v>
      </c>
      <c r="P17" s="8"/>
      <c r="Q17" s="8">
        <f t="shared" si="1"/>
        <v>-37454951</v>
      </c>
    </row>
    <row r="18" spans="1:18">
      <c r="A18" s="1" t="s">
        <v>33</v>
      </c>
      <c r="C18" s="8">
        <v>17706</v>
      </c>
      <c r="D18" s="8"/>
      <c r="E18" s="8">
        <v>632743342</v>
      </c>
      <c r="F18" s="8"/>
      <c r="G18" s="8">
        <v>625589317</v>
      </c>
      <c r="H18" s="8"/>
      <c r="I18" s="8">
        <f t="shared" si="0"/>
        <v>7154025</v>
      </c>
      <c r="J18" s="8"/>
      <c r="K18" s="8">
        <v>17706</v>
      </c>
      <c r="L18" s="8"/>
      <c r="M18" s="8">
        <v>632743342</v>
      </c>
      <c r="N18" s="8"/>
      <c r="O18" s="8">
        <v>625589317</v>
      </c>
      <c r="P18" s="8"/>
      <c r="Q18" s="8">
        <f t="shared" si="1"/>
        <v>7154025</v>
      </c>
    </row>
    <row r="19" spans="1:18">
      <c r="A19" s="1" t="s">
        <v>17</v>
      </c>
      <c r="C19" s="8">
        <v>168145</v>
      </c>
      <c r="D19" s="8"/>
      <c r="E19" s="8">
        <v>1450814583</v>
      </c>
      <c r="F19" s="8"/>
      <c r="G19" s="8">
        <v>1421375311</v>
      </c>
      <c r="H19" s="8"/>
      <c r="I19" s="8">
        <f t="shared" si="0"/>
        <v>29439272</v>
      </c>
      <c r="J19" s="8"/>
      <c r="K19" s="8">
        <v>168145</v>
      </c>
      <c r="L19" s="8"/>
      <c r="M19" s="8">
        <v>1450814583</v>
      </c>
      <c r="N19" s="8"/>
      <c r="O19" s="8">
        <v>1767908900</v>
      </c>
      <c r="P19" s="8"/>
      <c r="Q19" s="8">
        <f t="shared" si="1"/>
        <v>-317094317</v>
      </c>
    </row>
    <row r="20" spans="1:18">
      <c r="A20" s="1" t="s">
        <v>20</v>
      </c>
      <c r="C20" s="8">
        <v>127747</v>
      </c>
      <c r="D20" s="8"/>
      <c r="E20" s="8">
        <v>1062880397</v>
      </c>
      <c r="F20" s="8"/>
      <c r="G20" s="8">
        <v>1055983208</v>
      </c>
      <c r="H20" s="8"/>
      <c r="I20" s="8">
        <f t="shared" si="0"/>
        <v>6897189</v>
      </c>
      <c r="J20" s="8"/>
      <c r="K20" s="8">
        <v>127747</v>
      </c>
      <c r="L20" s="8"/>
      <c r="M20" s="8">
        <v>1062880397</v>
      </c>
      <c r="N20" s="8"/>
      <c r="O20" s="8">
        <v>1161705152</v>
      </c>
      <c r="P20" s="8"/>
      <c r="Q20" s="8">
        <f t="shared" si="1"/>
        <v>-98824755</v>
      </c>
    </row>
    <row r="21" spans="1:18">
      <c r="A21" s="1" t="s">
        <v>19</v>
      </c>
      <c r="C21" s="8">
        <v>61312</v>
      </c>
      <c r="D21" s="8"/>
      <c r="E21" s="8">
        <v>842290215</v>
      </c>
      <c r="F21" s="8"/>
      <c r="G21" s="8">
        <v>1017818133</v>
      </c>
      <c r="H21" s="8"/>
      <c r="I21" s="8">
        <f t="shared" si="0"/>
        <v>-175527918</v>
      </c>
      <c r="J21" s="8"/>
      <c r="K21" s="8">
        <v>61312</v>
      </c>
      <c r="L21" s="8"/>
      <c r="M21" s="8">
        <v>842290215</v>
      </c>
      <c r="N21" s="8"/>
      <c r="O21" s="8">
        <v>1047653315</v>
      </c>
      <c r="P21" s="8"/>
      <c r="Q21" s="8">
        <f t="shared" si="1"/>
        <v>-205363100</v>
      </c>
    </row>
    <row r="22" spans="1:18">
      <c r="A22" s="1" t="s">
        <v>15</v>
      </c>
      <c r="C22" s="8">
        <v>166917</v>
      </c>
      <c r="D22" s="8"/>
      <c r="E22" s="8">
        <v>1548069463</v>
      </c>
      <c r="F22" s="8"/>
      <c r="G22" s="8">
        <v>1546410224</v>
      </c>
      <c r="H22" s="8"/>
      <c r="I22" s="8">
        <f t="shared" si="0"/>
        <v>1659239</v>
      </c>
      <c r="J22" s="8"/>
      <c r="K22" s="8">
        <v>166917</v>
      </c>
      <c r="L22" s="8"/>
      <c r="M22" s="8">
        <v>1548069463</v>
      </c>
      <c r="N22" s="8"/>
      <c r="O22" s="8">
        <v>1563670854</v>
      </c>
      <c r="P22" s="8"/>
      <c r="Q22" s="8">
        <f t="shared" si="1"/>
        <v>-15601391</v>
      </c>
    </row>
    <row r="23" spans="1:18">
      <c r="A23" s="1" t="s">
        <v>26</v>
      </c>
      <c r="C23" s="8">
        <v>29442</v>
      </c>
      <c r="D23" s="8"/>
      <c r="E23" s="8">
        <v>741913889</v>
      </c>
      <c r="F23" s="8"/>
      <c r="G23" s="8">
        <v>666280045</v>
      </c>
      <c r="H23" s="8"/>
      <c r="I23" s="8">
        <f t="shared" si="0"/>
        <v>75633844</v>
      </c>
      <c r="J23" s="8"/>
      <c r="K23" s="8">
        <v>29442</v>
      </c>
      <c r="L23" s="8"/>
      <c r="M23" s="8">
        <v>741913889</v>
      </c>
      <c r="N23" s="8"/>
      <c r="O23" s="8">
        <v>961392840</v>
      </c>
      <c r="P23" s="8"/>
      <c r="Q23" s="8">
        <f t="shared" si="1"/>
        <v>-219478951</v>
      </c>
    </row>
    <row r="24" spans="1:18">
      <c r="A24" s="1" t="s">
        <v>50</v>
      </c>
      <c r="C24" s="8">
        <v>3339</v>
      </c>
      <c r="D24" s="8"/>
      <c r="E24" s="8">
        <v>3189402246</v>
      </c>
      <c r="F24" s="8"/>
      <c r="G24" s="8">
        <v>3139059252</v>
      </c>
      <c r="H24" s="8"/>
      <c r="I24" s="8">
        <f t="shared" si="0"/>
        <v>50342994</v>
      </c>
      <c r="J24" s="8"/>
      <c r="K24" s="8">
        <v>3339</v>
      </c>
      <c r="L24" s="8"/>
      <c r="M24" s="8">
        <v>3189402246</v>
      </c>
      <c r="N24" s="8"/>
      <c r="O24" s="8">
        <v>2605213200</v>
      </c>
      <c r="P24" s="8"/>
      <c r="Q24" s="8">
        <f t="shared" si="1"/>
        <v>584189046</v>
      </c>
    </row>
    <row r="25" spans="1:18">
      <c r="A25" s="1" t="s">
        <v>53</v>
      </c>
      <c r="C25" s="8">
        <v>2960</v>
      </c>
      <c r="D25" s="8"/>
      <c r="E25" s="8">
        <v>2796249087</v>
      </c>
      <c r="F25" s="8"/>
      <c r="G25" s="8">
        <v>2754313490</v>
      </c>
      <c r="H25" s="8"/>
      <c r="I25" s="8">
        <f t="shared" si="0"/>
        <v>41935597</v>
      </c>
      <c r="J25" s="8"/>
      <c r="K25" s="8">
        <v>2960</v>
      </c>
      <c r="L25" s="8"/>
      <c r="M25" s="8">
        <v>2796249087</v>
      </c>
      <c r="N25" s="8"/>
      <c r="O25" s="8">
        <v>2349204841</v>
      </c>
      <c r="P25" s="8"/>
      <c r="Q25" s="8">
        <f t="shared" si="1"/>
        <v>447044246</v>
      </c>
    </row>
    <row r="26" spans="1:18">
      <c r="A26" s="1" t="s">
        <v>59</v>
      </c>
      <c r="C26" s="8">
        <v>2350</v>
      </c>
      <c r="D26" s="8"/>
      <c r="E26" s="8">
        <v>2100519211</v>
      </c>
      <c r="F26" s="8"/>
      <c r="G26" s="8">
        <v>2072582776</v>
      </c>
      <c r="H26" s="8"/>
      <c r="I26" s="8">
        <f t="shared" si="0"/>
        <v>27936435</v>
      </c>
      <c r="J26" s="8"/>
      <c r="K26" s="8">
        <v>2350</v>
      </c>
      <c r="L26" s="8"/>
      <c r="M26" s="8">
        <v>2100519211</v>
      </c>
      <c r="N26" s="8"/>
      <c r="O26" s="8">
        <v>1748753902</v>
      </c>
      <c r="P26" s="8"/>
      <c r="Q26" s="8">
        <f t="shared" si="1"/>
        <v>351765309</v>
      </c>
    </row>
    <row r="27" spans="1:18">
      <c r="A27" s="1" t="s">
        <v>43</v>
      </c>
      <c r="C27" s="8">
        <v>15</v>
      </c>
      <c r="D27" s="8"/>
      <c r="E27" s="8">
        <v>11578051</v>
      </c>
      <c r="F27" s="8"/>
      <c r="G27" s="8">
        <v>655540899</v>
      </c>
      <c r="H27" s="8"/>
      <c r="I27" s="8">
        <f t="shared" si="0"/>
        <v>-643962848</v>
      </c>
      <c r="J27" s="8"/>
      <c r="K27" s="8">
        <v>15</v>
      </c>
      <c r="L27" s="8"/>
      <c r="M27" s="8">
        <v>11578051</v>
      </c>
      <c r="N27" s="8"/>
      <c r="O27" s="8">
        <v>9967994</v>
      </c>
      <c r="P27" s="8"/>
      <c r="Q27" s="8">
        <f t="shared" si="1"/>
        <v>1610057</v>
      </c>
    </row>
    <row r="28" spans="1:18" ht="24.75" thickBot="1">
      <c r="C28" s="8"/>
      <c r="D28" s="8"/>
      <c r="E28" s="13">
        <f>SUM(E8:E27)</f>
        <v>22303696251</v>
      </c>
      <c r="F28" s="8"/>
      <c r="G28" s="13">
        <f>SUM(G8:G27)</f>
        <v>23105648828</v>
      </c>
      <c r="H28" s="8"/>
      <c r="I28" s="13">
        <f>SUM(I8:I27)</f>
        <v>-801952577</v>
      </c>
      <c r="J28" s="8"/>
      <c r="K28" s="8"/>
      <c r="L28" s="8"/>
      <c r="M28" s="13">
        <f>SUM(M8:M27)</f>
        <v>22303696251</v>
      </c>
      <c r="N28" s="8"/>
      <c r="O28" s="13">
        <f>SUM(O8:O27)</f>
        <v>23630210757</v>
      </c>
      <c r="P28" s="8"/>
      <c r="Q28" s="13">
        <f>SUM(Q8:Q27)</f>
        <v>-1326514506</v>
      </c>
    </row>
    <row r="29" spans="1:18" ht="24.75" thickTop="1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8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>
        <v>3</v>
      </c>
    </row>
    <row r="32" spans="1:18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3:17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3:17">
      <c r="Q34" s="6"/>
    </row>
    <row r="35" spans="3:17">
      <c r="Q35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1"/>
  <sheetViews>
    <sheetView rightToLeft="1" topLeftCell="A10" workbookViewId="0">
      <selection activeCell="I54" sqref="I54:Q59"/>
    </sheetView>
  </sheetViews>
  <sheetFormatPr defaultRowHeight="24"/>
  <cols>
    <col min="1" max="1" width="30.140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80</v>
      </c>
      <c r="D6" s="17" t="s">
        <v>80</v>
      </c>
      <c r="E6" s="17" t="s">
        <v>80</v>
      </c>
      <c r="F6" s="17" t="s">
        <v>80</v>
      </c>
      <c r="G6" s="17" t="s">
        <v>80</v>
      </c>
      <c r="H6" s="17" t="s">
        <v>80</v>
      </c>
      <c r="I6" s="17" t="s">
        <v>80</v>
      </c>
      <c r="K6" s="17" t="s">
        <v>81</v>
      </c>
      <c r="L6" s="17" t="s">
        <v>81</v>
      </c>
      <c r="M6" s="17" t="s">
        <v>81</v>
      </c>
      <c r="N6" s="17" t="s">
        <v>81</v>
      </c>
      <c r="O6" s="17" t="s">
        <v>81</v>
      </c>
      <c r="P6" s="17" t="s">
        <v>81</v>
      </c>
      <c r="Q6" s="17" t="s">
        <v>81</v>
      </c>
    </row>
    <row r="7" spans="1:17" ht="24.75">
      <c r="A7" s="17" t="s">
        <v>3</v>
      </c>
      <c r="C7" s="17" t="s">
        <v>7</v>
      </c>
      <c r="E7" s="17" t="s">
        <v>112</v>
      </c>
      <c r="G7" s="17" t="s">
        <v>113</v>
      </c>
      <c r="I7" s="17" t="s">
        <v>115</v>
      </c>
      <c r="K7" s="17" t="s">
        <v>7</v>
      </c>
      <c r="M7" s="17" t="s">
        <v>112</v>
      </c>
      <c r="O7" s="17" t="s">
        <v>113</v>
      </c>
      <c r="Q7" s="17" t="s">
        <v>115</v>
      </c>
    </row>
    <row r="8" spans="1:17">
      <c r="A8" s="1" t="s">
        <v>23</v>
      </c>
      <c r="C8" s="8">
        <v>106608</v>
      </c>
      <c r="D8" s="8"/>
      <c r="E8" s="8">
        <v>1395083621</v>
      </c>
      <c r="F8" s="8"/>
      <c r="G8" s="8">
        <v>1490695827</v>
      </c>
      <c r="H8" s="8"/>
      <c r="I8" s="8">
        <f>E8-G8</f>
        <v>-95612206</v>
      </c>
      <c r="J8" s="8"/>
      <c r="K8" s="8">
        <v>106608</v>
      </c>
      <c r="L8" s="8"/>
      <c r="M8" s="8">
        <v>1395083621</v>
      </c>
      <c r="N8" s="8"/>
      <c r="O8" s="8">
        <v>1490695827</v>
      </c>
      <c r="P8" s="8"/>
      <c r="Q8" s="8">
        <f>M8-O8</f>
        <v>-95612206</v>
      </c>
    </row>
    <row r="9" spans="1:17">
      <c r="A9" s="1" t="s">
        <v>32</v>
      </c>
      <c r="C9" s="8">
        <v>205205</v>
      </c>
      <c r="D9" s="8"/>
      <c r="E9" s="8">
        <v>815593526</v>
      </c>
      <c r="F9" s="8"/>
      <c r="G9" s="8">
        <v>770169473</v>
      </c>
      <c r="H9" s="8"/>
      <c r="I9" s="8">
        <f t="shared" ref="I9:I52" si="0">E9-G9</f>
        <v>45424053</v>
      </c>
      <c r="J9" s="8"/>
      <c r="K9" s="8">
        <v>257236</v>
      </c>
      <c r="L9" s="8"/>
      <c r="M9" s="8">
        <v>1114903556</v>
      </c>
      <c r="N9" s="8"/>
      <c r="O9" s="8">
        <v>965450718</v>
      </c>
      <c r="P9" s="8"/>
      <c r="Q9" s="8">
        <f t="shared" ref="Q9:Q52" si="1">M9-O9</f>
        <v>149452838</v>
      </c>
    </row>
    <row r="10" spans="1:17">
      <c r="A10" s="1" t="s">
        <v>16</v>
      </c>
      <c r="C10" s="8">
        <v>691195</v>
      </c>
      <c r="D10" s="8"/>
      <c r="E10" s="8">
        <v>957062363</v>
      </c>
      <c r="F10" s="8"/>
      <c r="G10" s="8">
        <v>1522040122</v>
      </c>
      <c r="H10" s="8"/>
      <c r="I10" s="8">
        <f t="shared" si="0"/>
        <v>-564977759</v>
      </c>
      <c r="J10" s="8"/>
      <c r="K10" s="8">
        <v>767995</v>
      </c>
      <c r="L10" s="8"/>
      <c r="M10" s="8">
        <v>1102495856</v>
      </c>
      <c r="N10" s="8"/>
      <c r="O10" s="8">
        <v>1691156914</v>
      </c>
      <c r="P10" s="8"/>
      <c r="Q10" s="8">
        <f t="shared" si="1"/>
        <v>-588661058</v>
      </c>
    </row>
    <row r="11" spans="1:17">
      <c r="A11" s="1" t="s">
        <v>18</v>
      </c>
      <c r="C11" s="8">
        <v>111385</v>
      </c>
      <c r="D11" s="8"/>
      <c r="E11" s="8">
        <v>386042793</v>
      </c>
      <c r="F11" s="8"/>
      <c r="G11" s="8">
        <v>488757553</v>
      </c>
      <c r="H11" s="8"/>
      <c r="I11" s="8">
        <f t="shared" si="0"/>
        <v>-102714760</v>
      </c>
      <c r="J11" s="8"/>
      <c r="K11" s="8">
        <v>135208</v>
      </c>
      <c r="L11" s="8"/>
      <c r="M11" s="8">
        <v>484817304</v>
      </c>
      <c r="N11" s="8"/>
      <c r="O11" s="8">
        <v>593292914</v>
      </c>
      <c r="P11" s="8"/>
      <c r="Q11" s="8">
        <f t="shared" si="1"/>
        <v>-108475610</v>
      </c>
    </row>
    <row r="12" spans="1:17">
      <c r="A12" s="1" t="s">
        <v>29</v>
      </c>
      <c r="C12" s="8">
        <v>63765</v>
      </c>
      <c r="D12" s="8"/>
      <c r="E12" s="8">
        <v>1929023455</v>
      </c>
      <c r="F12" s="8"/>
      <c r="G12" s="8">
        <v>1930145407</v>
      </c>
      <c r="H12" s="8"/>
      <c r="I12" s="8">
        <f t="shared" si="0"/>
        <v>-1121952</v>
      </c>
      <c r="J12" s="8"/>
      <c r="K12" s="8">
        <v>88531</v>
      </c>
      <c r="L12" s="8"/>
      <c r="M12" s="8">
        <v>2659772520</v>
      </c>
      <c r="N12" s="8"/>
      <c r="O12" s="8">
        <v>2699155899</v>
      </c>
      <c r="P12" s="8"/>
      <c r="Q12" s="8">
        <f t="shared" si="1"/>
        <v>-39383379</v>
      </c>
    </row>
    <row r="13" spans="1:17">
      <c r="A13" s="1" t="s">
        <v>31</v>
      </c>
      <c r="C13" s="8">
        <v>37741</v>
      </c>
      <c r="D13" s="8"/>
      <c r="E13" s="8">
        <v>114612730</v>
      </c>
      <c r="F13" s="8"/>
      <c r="G13" s="8">
        <v>133416516</v>
      </c>
      <c r="H13" s="8"/>
      <c r="I13" s="8">
        <f t="shared" si="0"/>
        <v>-18803786</v>
      </c>
      <c r="J13" s="8"/>
      <c r="K13" s="8">
        <v>68136</v>
      </c>
      <c r="L13" s="8"/>
      <c r="M13" s="8">
        <v>219606903</v>
      </c>
      <c r="N13" s="8"/>
      <c r="O13" s="8">
        <v>240864518</v>
      </c>
      <c r="P13" s="8"/>
      <c r="Q13" s="8">
        <f t="shared" si="1"/>
        <v>-21257615</v>
      </c>
    </row>
    <row r="14" spans="1:17">
      <c r="A14" s="1" t="s">
        <v>24</v>
      </c>
      <c r="C14" s="8">
        <v>68115</v>
      </c>
      <c r="D14" s="8"/>
      <c r="E14" s="8">
        <v>752991100</v>
      </c>
      <c r="F14" s="8"/>
      <c r="G14" s="8">
        <v>977057396</v>
      </c>
      <c r="H14" s="8"/>
      <c r="I14" s="8">
        <f t="shared" si="0"/>
        <v>-224066296</v>
      </c>
      <c r="J14" s="8"/>
      <c r="K14" s="8">
        <v>75961</v>
      </c>
      <c r="L14" s="8"/>
      <c r="M14" s="8">
        <v>855879280</v>
      </c>
      <c r="N14" s="8"/>
      <c r="O14" s="8">
        <v>1101603135</v>
      </c>
      <c r="P14" s="8"/>
      <c r="Q14" s="8">
        <f t="shared" si="1"/>
        <v>-245723855</v>
      </c>
    </row>
    <row r="15" spans="1:17">
      <c r="A15" s="1" t="s">
        <v>17</v>
      </c>
      <c r="C15" s="8">
        <v>40962</v>
      </c>
      <c r="D15" s="8"/>
      <c r="E15" s="8">
        <v>342726710</v>
      </c>
      <c r="F15" s="8"/>
      <c r="G15" s="8">
        <v>430682355</v>
      </c>
      <c r="H15" s="8"/>
      <c r="I15" s="8">
        <f t="shared" si="0"/>
        <v>-87955645</v>
      </c>
      <c r="J15" s="8"/>
      <c r="K15" s="8">
        <v>61865</v>
      </c>
      <c r="L15" s="8"/>
      <c r="M15" s="8">
        <v>597057111</v>
      </c>
      <c r="N15" s="8"/>
      <c r="O15" s="8">
        <v>652061768</v>
      </c>
      <c r="P15" s="8"/>
      <c r="Q15" s="8">
        <f t="shared" si="1"/>
        <v>-55004657</v>
      </c>
    </row>
    <row r="16" spans="1:17">
      <c r="A16" s="1" t="s">
        <v>20</v>
      </c>
      <c r="C16" s="8">
        <v>36323</v>
      </c>
      <c r="D16" s="8"/>
      <c r="E16" s="8">
        <v>303658847</v>
      </c>
      <c r="F16" s="8"/>
      <c r="G16" s="8">
        <v>330313951</v>
      </c>
      <c r="H16" s="8"/>
      <c r="I16" s="8">
        <f t="shared" si="0"/>
        <v>-26655104</v>
      </c>
      <c r="J16" s="8"/>
      <c r="K16" s="8">
        <v>54553</v>
      </c>
      <c r="L16" s="8"/>
      <c r="M16" s="8">
        <v>500447225</v>
      </c>
      <c r="N16" s="8"/>
      <c r="O16" s="8">
        <v>496093857</v>
      </c>
      <c r="P16" s="8"/>
      <c r="Q16" s="8">
        <f t="shared" si="1"/>
        <v>4353368</v>
      </c>
    </row>
    <row r="17" spans="1:17">
      <c r="A17" s="1" t="s">
        <v>26</v>
      </c>
      <c r="C17" s="8">
        <v>18837</v>
      </c>
      <c r="D17" s="8"/>
      <c r="E17" s="8">
        <v>459125266</v>
      </c>
      <c r="F17" s="8"/>
      <c r="G17" s="8">
        <v>615099411</v>
      </c>
      <c r="H17" s="8"/>
      <c r="I17" s="8">
        <f t="shared" si="0"/>
        <v>-155974145</v>
      </c>
      <c r="J17" s="8"/>
      <c r="K17" s="8">
        <v>22105</v>
      </c>
      <c r="L17" s="8"/>
      <c r="M17" s="8">
        <v>566977312</v>
      </c>
      <c r="N17" s="8"/>
      <c r="O17" s="8">
        <v>716826495</v>
      </c>
      <c r="P17" s="8"/>
      <c r="Q17" s="8">
        <f t="shared" si="1"/>
        <v>-149849183</v>
      </c>
    </row>
    <row r="18" spans="1:17">
      <c r="A18" s="1" t="s">
        <v>28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4055</v>
      </c>
      <c r="L18" s="8"/>
      <c r="M18" s="8">
        <v>73746791</v>
      </c>
      <c r="N18" s="8"/>
      <c r="O18" s="8">
        <v>96303364</v>
      </c>
      <c r="P18" s="8"/>
      <c r="Q18" s="8">
        <f t="shared" si="1"/>
        <v>-22556573</v>
      </c>
    </row>
    <row r="19" spans="1:17">
      <c r="A19" s="1" t="s">
        <v>22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35754</v>
      </c>
      <c r="L19" s="8"/>
      <c r="M19" s="8">
        <v>150805645</v>
      </c>
      <c r="N19" s="8"/>
      <c r="O19" s="8">
        <v>168131557</v>
      </c>
      <c r="P19" s="8"/>
      <c r="Q19" s="8">
        <f t="shared" si="1"/>
        <v>-17325912</v>
      </c>
    </row>
    <row r="20" spans="1:17">
      <c r="A20" s="1" t="s">
        <v>21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11393</v>
      </c>
      <c r="L20" s="8"/>
      <c r="M20" s="8">
        <v>99126979</v>
      </c>
      <c r="N20" s="8"/>
      <c r="O20" s="8">
        <v>74123222</v>
      </c>
      <c r="P20" s="8"/>
      <c r="Q20" s="8">
        <f t="shared" si="1"/>
        <v>25003757</v>
      </c>
    </row>
    <row r="21" spans="1:17">
      <c r="A21" s="1" t="s">
        <v>27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22663</v>
      </c>
      <c r="L21" s="8"/>
      <c r="M21" s="8">
        <v>157697087</v>
      </c>
      <c r="N21" s="8"/>
      <c r="O21" s="8">
        <v>142077957</v>
      </c>
      <c r="P21" s="8"/>
      <c r="Q21" s="8">
        <f t="shared" si="1"/>
        <v>15619130</v>
      </c>
    </row>
    <row r="22" spans="1:17">
      <c r="A22" s="1" t="s">
        <v>116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142536</v>
      </c>
      <c r="L22" s="8"/>
      <c r="M22" s="8">
        <v>890645745</v>
      </c>
      <c r="N22" s="8"/>
      <c r="O22" s="8">
        <v>941572996</v>
      </c>
      <c r="P22" s="8"/>
      <c r="Q22" s="8">
        <f t="shared" si="1"/>
        <v>-50927251</v>
      </c>
    </row>
    <row r="23" spans="1:17">
      <c r="A23" s="1" t="s">
        <v>117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117629</v>
      </c>
      <c r="L23" s="8"/>
      <c r="M23" s="8">
        <v>1207064985</v>
      </c>
      <c r="N23" s="8"/>
      <c r="O23" s="8">
        <v>1156498673</v>
      </c>
      <c r="P23" s="8"/>
      <c r="Q23" s="8">
        <f t="shared" si="1"/>
        <v>50566312</v>
      </c>
    </row>
    <row r="24" spans="1:17">
      <c r="A24" s="1" t="s">
        <v>96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97724</v>
      </c>
      <c r="L24" s="8"/>
      <c r="M24" s="8">
        <v>1644045824</v>
      </c>
      <c r="N24" s="8"/>
      <c r="O24" s="8">
        <v>1633505284</v>
      </c>
      <c r="P24" s="8"/>
      <c r="Q24" s="8">
        <f t="shared" si="1"/>
        <v>10540540</v>
      </c>
    </row>
    <row r="25" spans="1:17">
      <c r="A25" s="1" t="s">
        <v>98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229269</v>
      </c>
      <c r="L25" s="8"/>
      <c r="M25" s="8">
        <v>2939721735</v>
      </c>
      <c r="N25" s="8"/>
      <c r="O25" s="8">
        <v>2258272021</v>
      </c>
      <c r="P25" s="8"/>
      <c r="Q25" s="8">
        <f t="shared" si="1"/>
        <v>681449714</v>
      </c>
    </row>
    <row r="26" spans="1:17">
      <c r="A26" s="1" t="s">
        <v>118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99786</v>
      </c>
      <c r="L26" s="8"/>
      <c r="M26" s="8">
        <v>998916476</v>
      </c>
      <c r="N26" s="8"/>
      <c r="O26" s="8">
        <v>1079277073</v>
      </c>
      <c r="P26" s="8"/>
      <c r="Q26" s="8">
        <f t="shared" si="1"/>
        <v>-80360597</v>
      </c>
    </row>
    <row r="27" spans="1:17">
      <c r="A27" s="1" t="s">
        <v>119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68840</v>
      </c>
      <c r="L27" s="8"/>
      <c r="M27" s="8">
        <v>184491200</v>
      </c>
      <c r="N27" s="8"/>
      <c r="O27" s="8">
        <v>184491200</v>
      </c>
      <c r="P27" s="8"/>
      <c r="Q27" s="8">
        <f t="shared" si="1"/>
        <v>0</v>
      </c>
    </row>
    <row r="28" spans="1:17">
      <c r="A28" s="1" t="s">
        <v>120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372812</v>
      </c>
      <c r="L28" s="8"/>
      <c r="M28" s="8">
        <v>1291047956</v>
      </c>
      <c r="N28" s="8"/>
      <c r="O28" s="8">
        <v>1352378285</v>
      </c>
      <c r="P28" s="8"/>
      <c r="Q28" s="8">
        <f t="shared" si="1"/>
        <v>-61330329</v>
      </c>
    </row>
    <row r="29" spans="1:17">
      <c r="A29" s="1" t="s">
        <v>30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5839</v>
      </c>
      <c r="L29" s="8"/>
      <c r="M29" s="8">
        <v>168903910</v>
      </c>
      <c r="N29" s="8"/>
      <c r="O29" s="8">
        <v>136234156</v>
      </c>
      <c r="P29" s="8"/>
      <c r="Q29" s="8">
        <f t="shared" si="1"/>
        <v>32669754</v>
      </c>
    </row>
    <row r="30" spans="1:17">
      <c r="A30" s="1" t="s">
        <v>33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51267</v>
      </c>
      <c r="L30" s="8"/>
      <c r="M30" s="8">
        <v>1938566062</v>
      </c>
      <c r="N30" s="8"/>
      <c r="O30" s="8">
        <v>1608736296</v>
      </c>
      <c r="P30" s="8"/>
      <c r="Q30" s="8">
        <f t="shared" si="1"/>
        <v>329829766</v>
      </c>
    </row>
    <row r="31" spans="1:17">
      <c r="A31" s="1" t="s">
        <v>121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26201</v>
      </c>
      <c r="L31" s="8"/>
      <c r="M31" s="8">
        <v>889961589</v>
      </c>
      <c r="N31" s="8"/>
      <c r="O31" s="8">
        <v>775718969</v>
      </c>
      <c r="P31" s="8"/>
      <c r="Q31" s="8">
        <f t="shared" si="1"/>
        <v>114242620</v>
      </c>
    </row>
    <row r="32" spans="1:17">
      <c r="A32" s="1" t="s">
        <v>122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26048</v>
      </c>
      <c r="L32" s="8"/>
      <c r="M32" s="8">
        <v>1129355474</v>
      </c>
      <c r="N32" s="8"/>
      <c r="O32" s="8">
        <v>1295761075</v>
      </c>
      <c r="P32" s="8"/>
      <c r="Q32" s="8">
        <f t="shared" si="1"/>
        <v>-166405601</v>
      </c>
    </row>
    <row r="33" spans="1:17">
      <c r="A33" s="1" t="s">
        <v>107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4940</v>
      </c>
      <c r="L33" s="8"/>
      <c r="M33" s="8">
        <v>221959439</v>
      </c>
      <c r="N33" s="8"/>
      <c r="O33" s="8">
        <v>142551315</v>
      </c>
      <c r="P33" s="8"/>
      <c r="Q33" s="8">
        <f t="shared" si="1"/>
        <v>79408124</v>
      </c>
    </row>
    <row r="34" spans="1:17">
      <c r="A34" s="1" t="s">
        <v>123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74646</v>
      </c>
      <c r="L34" s="8"/>
      <c r="M34" s="8">
        <v>287697965</v>
      </c>
      <c r="N34" s="8"/>
      <c r="O34" s="8">
        <v>395371353</v>
      </c>
      <c r="P34" s="8"/>
      <c r="Q34" s="8">
        <f t="shared" si="1"/>
        <v>-107673388</v>
      </c>
    </row>
    <row r="35" spans="1:17">
      <c r="A35" s="1" t="s">
        <v>124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4002</v>
      </c>
      <c r="L35" s="8"/>
      <c r="M35" s="8">
        <v>333930072</v>
      </c>
      <c r="N35" s="8"/>
      <c r="O35" s="8">
        <v>297569867</v>
      </c>
      <c r="P35" s="8"/>
      <c r="Q35" s="8">
        <f t="shared" si="1"/>
        <v>36360205</v>
      </c>
    </row>
    <row r="36" spans="1:17">
      <c r="A36" s="1" t="s">
        <v>15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4664</v>
      </c>
      <c r="L36" s="8"/>
      <c r="M36" s="8">
        <v>122072461</v>
      </c>
      <c r="N36" s="8"/>
      <c r="O36" s="8">
        <v>117034986</v>
      </c>
      <c r="P36" s="8"/>
      <c r="Q36" s="8">
        <f t="shared" si="1"/>
        <v>5037475</v>
      </c>
    </row>
    <row r="37" spans="1:17">
      <c r="A37" s="1" t="s">
        <v>125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1394767</v>
      </c>
      <c r="L37" s="8"/>
      <c r="M37" s="8">
        <v>4493543290</v>
      </c>
      <c r="N37" s="8"/>
      <c r="O37" s="8">
        <v>8276327827</v>
      </c>
      <c r="P37" s="8"/>
      <c r="Q37" s="8">
        <f t="shared" si="1"/>
        <v>-3782784537</v>
      </c>
    </row>
    <row r="38" spans="1:17">
      <c r="A38" s="1" t="s">
        <v>126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200</v>
      </c>
      <c r="L38" s="8"/>
      <c r="M38" s="8">
        <v>234706250</v>
      </c>
      <c r="N38" s="8"/>
      <c r="O38" s="8">
        <v>231489000</v>
      </c>
      <c r="P38" s="8"/>
      <c r="Q38" s="8">
        <f t="shared" si="1"/>
        <v>3217250</v>
      </c>
    </row>
    <row r="39" spans="1:17">
      <c r="A39" s="1" t="s">
        <v>127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325403</v>
      </c>
      <c r="L39" s="8"/>
      <c r="M39" s="8">
        <v>6469733915</v>
      </c>
      <c r="N39" s="8"/>
      <c r="O39" s="8">
        <v>6641819342</v>
      </c>
      <c r="P39" s="8"/>
      <c r="Q39" s="8">
        <f t="shared" si="1"/>
        <v>-172085427</v>
      </c>
    </row>
    <row r="40" spans="1:17">
      <c r="A40" s="1" t="s">
        <v>128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372812</v>
      </c>
      <c r="L40" s="8"/>
      <c r="M40" s="8">
        <v>1015193551</v>
      </c>
      <c r="N40" s="8"/>
      <c r="O40" s="8">
        <v>1291047956</v>
      </c>
      <c r="P40" s="8"/>
      <c r="Q40" s="8">
        <f t="shared" si="1"/>
        <v>-275854405</v>
      </c>
    </row>
    <row r="41" spans="1:17">
      <c r="A41" s="1" t="s">
        <v>129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31851</v>
      </c>
      <c r="L41" s="8"/>
      <c r="M41" s="8">
        <v>532168267</v>
      </c>
      <c r="N41" s="8"/>
      <c r="O41" s="8">
        <v>532168267</v>
      </c>
      <c r="P41" s="8"/>
      <c r="Q41" s="8">
        <f>M41-O41</f>
        <v>0</v>
      </c>
    </row>
    <row r="42" spans="1:17">
      <c r="A42" s="1" t="s">
        <v>43</v>
      </c>
      <c r="C42" s="8">
        <v>6000</v>
      </c>
      <c r="D42" s="8"/>
      <c r="E42" s="8">
        <v>4619642539</v>
      </c>
      <c r="F42" s="8"/>
      <c r="G42" s="8">
        <v>3987197452</v>
      </c>
      <c r="H42" s="8"/>
      <c r="I42" s="8">
        <f t="shared" si="0"/>
        <v>632445087</v>
      </c>
      <c r="J42" s="8"/>
      <c r="K42" s="8">
        <v>6000</v>
      </c>
      <c r="L42" s="8"/>
      <c r="M42" s="8">
        <v>4619642539</v>
      </c>
      <c r="N42" s="8"/>
      <c r="O42" s="8">
        <v>3987197452</v>
      </c>
      <c r="P42" s="8"/>
      <c r="Q42" s="8">
        <f t="shared" si="1"/>
        <v>632445087</v>
      </c>
    </row>
    <row r="43" spans="1:17">
      <c r="A43" s="1" t="s">
        <v>56</v>
      </c>
      <c r="C43" s="8">
        <v>4687</v>
      </c>
      <c r="D43" s="8"/>
      <c r="E43" s="8">
        <v>3177256891</v>
      </c>
      <c r="F43" s="8"/>
      <c r="G43" s="8">
        <v>2574366715</v>
      </c>
      <c r="H43" s="8"/>
      <c r="I43" s="8">
        <f t="shared" si="0"/>
        <v>602890176</v>
      </c>
      <c r="J43" s="8"/>
      <c r="K43" s="8">
        <v>9535</v>
      </c>
      <c r="L43" s="8"/>
      <c r="M43" s="8">
        <v>6179224528</v>
      </c>
      <c r="N43" s="8"/>
      <c r="O43" s="8">
        <v>5217005604</v>
      </c>
      <c r="P43" s="8"/>
      <c r="Q43" s="8">
        <f t="shared" si="1"/>
        <v>962218924</v>
      </c>
    </row>
    <row r="44" spans="1:17">
      <c r="A44" s="1" t="s">
        <v>47</v>
      </c>
      <c r="C44" s="8">
        <v>2000</v>
      </c>
      <c r="D44" s="8"/>
      <c r="E44" s="8">
        <v>1284314181</v>
      </c>
      <c r="F44" s="8"/>
      <c r="G44" s="8">
        <v>1282232362</v>
      </c>
      <c r="H44" s="8"/>
      <c r="I44" s="8">
        <f t="shared" si="0"/>
        <v>2081819</v>
      </c>
      <c r="J44" s="8"/>
      <c r="K44" s="8">
        <v>2000</v>
      </c>
      <c r="L44" s="8"/>
      <c r="M44" s="8">
        <v>1284314181</v>
      </c>
      <c r="N44" s="8"/>
      <c r="O44" s="8">
        <v>1282232362</v>
      </c>
      <c r="P44" s="8"/>
      <c r="Q44" s="8">
        <f t="shared" si="1"/>
        <v>2081819</v>
      </c>
    </row>
    <row r="45" spans="1:17">
      <c r="A45" s="1" t="s">
        <v>130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1903</v>
      </c>
      <c r="L45" s="8"/>
      <c r="M45" s="8">
        <v>1903000000</v>
      </c>
      <c r="N45" s="8"/>
      <c r="O45" s="8">
        <v>1853140385</v>
      </c>
      <c r="P45" s="8"/>
      <c r="Q45" s="8">
        <f t="shared" si="1"/>
        <v>49859615</v>
      </c>
    </row>
    <row r="46" spans="1:17">
      <c r="A46" s="1" t="s">
        <v>131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1223</v>
      </c>
      <c r="L46" s="8"/>
      <c r="M46" s="8">
        <v>1223000000</v>
      </c>
      <c r="N46" s="8"/>
      <c r="O46" s="8">
        <v>1206981257</v>
      </c>
      <c r="P46" s="8"/>
      <c r="Q46" s="8">
        <f t="shared" si="1"/>
        <v>16018743</v>
      </c>
    </row>
    <row r="47" spans="1:17">
      <c r="A47" s="1" t="s">
        <v>132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2831</v>
      </c>
      <c r="L47" s="8"/>
      <c r="M47" s="8">
        <v>2831000000</v>
      </c>
      <c r="N47" s="8"/>
      <c r="O47" s="8">
        <v>2518674785</v>
      </c>
      <c r="P47" s="8"/>
      <c r="Q47" s="8">
        <f t="shared" si="1"/>
        <v>312325215</v>
      </c>
    </row>
    <row r="48" spans="1:17">
      <c r="A48" s="1" t="s">
        <v>133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1726</v>
      </c>
      <c r="L48" s="8"/>
      <c r="M48" s="8">
        <v>1726000000</v>
      </c>
      <c r="N48" s="8"/>
      <c r="O48" s="8">
        <v>1654887395</v>
      </c>
      <c r="P48" s="8"/>
      <c r="Q48" s="8">
        <f t="shared" si="1"/>
        <v>71112605</v>
      </c>
    </row>
    <row r="49" spans="1:17">
      <c r="A49" s="1" t="s">
        <v>50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512</v>
      </c>
      <c r="L49" s="8"/>
      <c r="M49" s="8">
        <v>442517103</v>
      </c>
      <c r="N49" s="8"/>
      <c r="O49" s="8">
        <v>399481629</v>
      </c>
      <c r="P49" s="8"/>
      <c r="Q49" s="8">
        <f t="shared" si="1"/>
        <v>43035474</v>
      </c>
    </row>
    <row r="50" spans="1:17">
      <c r="A50" s="1" t="s">
        <v>53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3602</v>
      </c>
      <c r="L50" s="8"/>
      <c r="M50" s="8">
        <v>3002263042</v>
      </c>
      <c r="N50" s="8"/>
      <c r="O50" s="8">
        <v>2858728323</v>
      </c>
      <c r="P50" s="8"/>
      <c r="Q50" s="8">
        <f t="shared" si="1"/>
        <v>143534719</v>
      </c>
    </row>
    <row r="51" spans="1:17">
      <c r="A51" s="1" t="s">
        <v>134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3168</v>
      </c>
      <c r="L51" s="8"/>
      <c r="M51" s="8">
        <v>3071533608</v>
      </c>
      <c r="N51" s="8"/>
      <c r="O51" s="8">
        <v>2996603144</v>
      </c>
      <c r="P51" s="8"/>
      <c r="Q51" s="8">
        <f t="shared" si="1"/>
        <v>74930464</v>
      </c>
    </row>
    <row r="52" spans="1:17">
      <c r="A52" s="1" t="s">
        <v>135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9</v>
      </c>
      <c r="L52" s="8"/>
      <c r="M52" s="8">
        <v>9000000</v>
      </c>
      <c r="N52" s="8"/>
      <c r="O52" s="8">
        <v>8128562</v>
      </c>
      <c r="P52" s="8"/>
      <c r="Q52" s="8">
        <f t="shared" si="1"/>
        <v>871438</v>
      </c>
    </row>
    <row r="53" spans="1:17" ht="24.75" thickBot="1">
      <c r="C53" s="8"/>
      <c r="D53" s="8"/>
      <c r="E53" s="13">
        <f>SUM(E8:E52)</f>
        <v>16537134022</v>
      </c>
      <c r="F53" s="8"/>
      <c r="G53" s="13">
        <f>SUM(G8:G52)</f>
        <v>16532174540</v>
      </c>
      <c r="H53" s="8"/>
      <c r="I53" s="13">
        <f>SUM(I8:I52)</f>
        <v>4959482</v>
      </c>
      <c r="J53" s="8"/>
      <c r="K53" s="8"/>
      <c r="L53" s="8"/>
      <c r="M53" s="13">
        <f>SUM(M8:M52)</f>
        <v>63263638357</v>
      </c>
      <c r="N53" s="8"/>
      <c r="O53" s="13">
        <f>SUM(O8:O52)</f>
        <v>65458724984</v>
      </c>
      <c r="P53" s="8"/>
      <c r="Q53" s="13">
        <f>SUM(Q8:Q52)</f>
        <v>-2195086627</v>
      </c>
    </row>
    <row r="54" spans="1:17" ht="24.75" thickTop="1"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I55" s="6"/>
      <c r="J55" s="4"/>
      <c r="K55" s="4"/>
      <c r="L55" s="4"/>
      <c r="M55" s="4"/>
      <c r="N55" s="4"/>
      <c r="O55" s="4"/>
      <c r="P55" s="4"/>
      <c r="Q55" s="6"/>
    </row>
    <row r="56" spans="1:17">
      <c r="I56" s="6"/>
      <c r="J56" s="4"/>
      <c r="K56" s="4"/>
      <c r="L56" s="4"/>
      <c r="M56" s="4"/>
      <c r="N56" s="4"/>
      <c r="O56" s="4"/>
      <c r="P56" s="4"/>
      <c r="Q56" s="6"/>
    </row>
    <row r="57" spans="1:17">
      <c r="I57" s="4"/>
      <c r="J57" s="4"/>
      <c r="K57" s="4"/>
      <c r="L57" s="4"/>
      <c r="M57" s="4"/>
      <c r="N57" s="4"/>
      <c r="O57" s="4"/>
      <c r="P57" s="4"/>
      <c r="Q57" s="4"/>
    </row>
    <row r="58" spans="1:17"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I59" s="6"/>
      <c r="J59" s="4"/>
      <c r="K59" s="4"/>
      <c r="L59" s="4"/>
      <c r="M59" s="4"/>
      <c r="N59" s="4"/>
      <c r="O59" s="4"/>
      <c r="P59" s="4"/>
      <c r="Q59" s="6"/>
    </row>
    <row r="60" spans="1:17">
      <c r="I60" s="6"/>
      <c r="J60" s="4"/>
      <c r="K60" s="4"/>
      <c r="L60" s="4"/>
      <c r="M60" s="4"/>
      <c r="N60" s="4"/>
      <c r="O60" s="4"/>
      <c r="P60" s="4"/>
      <c r="Q60" s="6"/>
    </row>
    <row r="61" spans="1:17">
      <c r="I6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8"/>
  <sheetViews>
    <sheetView rightToLeft="1" workbookViewId="0">
      <selection activeCell="G17" sqref="G17"/>
    </sheetView>
  </sheetViews>
  <sheetFormatPr defaultRowHeight="24"/>
  <cols>
    <col min="1" max="1" width="30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9.85546875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80</v>
      </c>
      <c r="D6" s="17" t="s">
        <v>80</v>
      </c>
      <c r="E6" s="17" t="s">
        <v>80</v>
      </c>
      <c r="F6" s="17" t="s">
        <v>80</v>
      </c>
      <c r="G6" s="17" t="s">
        <v>80</v>
      </c>
      <c r="H6" s="17" t="s">
        <v>80</v>
      </c>
      <c r="I6" s="17" t="s">
        <v>80</v>
      </c>
      <c r="J6" s="17" t="s">
        <v>80</v>
      </c>
      <c r="K6" s="17" t="s">
        <v>80</v>
      </c>
      <c r="M6" s="17" t="s">
        <v>81</v>
      </c>
      <c r="N6" s="17" t="s">
        <v>81</v>
      </c>
      <c r="O6" s="17" t="s">
        <v>81</v>
      </c>
      <c r="P6" s="17" t="s">
        <v>81</v>
      </c>
      <c r="Q6" s="17" t="s">
        <v>81</v>
      </c>
      <c r="R6" s="17" t="s">
        <v>81</v>
      </c>
      <c r="S6" s="17" t="s">
        <v>81</v>
      </c>
      <c r="T6" s="17" t="s">
        <v>81</v>
      </c>
      <c r="U6" s="17" t="s">
        <v>81</v>
      </c>
    </row>
    <row r="7" spans="1:21" ht="24.75">
      <c r="A7" s="17" t="s">
        <v>3</v>
      </c>
      <c r="C7" s="17" t="s">
        <v>136</v>
      </c>
      <c r="E7" s="17" t="s">
        <v>137</v>
      </c>
      <c r="G7" s="17" t="s">
        <v>138</v>
      </c>
      <c r="I7" s="17" t="s">
        <v>68</v>
      </c>
      <c r="K7" s="17" t="s">
        <v>139</v>
      </c>
      <c r="M7" s="17" t="s">
        <v>136</v>
      </c>
      <c r="O7" s="17" t="s">
        <v>137</v>
      </c>
      <c r="Q7" s="17" t="s">
        <v>138</v>
      </c>
      <c r="S7" s="17" t="s">
        <v>68</v>
      </c>
      <c r="U7" s="17" t="s">
        <v>139</v>
      </c>
    </row>
    <row r="8" spans="1:21">
      <c r="A8" s="1" t="s">
        <v>23</v>
      </c>
      <c r="C8" s="8">
        <v>0</v>
      </c>
      <c r="D8" s="8"/>
      <c r="E8" s="8">
        <v>0</v>
      </c>
      <c r="F8" s="8"/>
      <c r="G8" s="8">
        <v>-95612206</v>
      </c>
      <c r="H8" s="8"/>
      <c r="I8" s="8">
        <f>C8+E8+G8</f>
        <v>-95612206</v>
      </c>
      <c r="J8" s="8"/>
      <c r="K8" s="9">
        <v>6.3291579478282983E-2</v>
      </c>
      <c r="L8" s="8"/>
      <c r="M8" s="8">
        <v>0</v>
      </c>
      <c r="N8" s="8"/>
      <c r="O8" s="8">
        <v>0</v>
      </c>
      <c r="P8" s="8"/>
      <c r="Q8" s="8">
        <v>-95612206</v>
      </c>
      <c r="R8" s="8"/>
      <c r="S8" s="8">
        <f>M8+O8+Q8</f>
        <v>-95612206</v>
      </c>
      <c r="T8" s="4"/>
      <c r="U8" s="10">
        <v>1.9936374116134501E-2</v>
      </c>
    </row>
    <row r="9" spans="1:21">
      <c r="A9" s="1" t="s">
        <v>32</v>
      </c>
      <c r="C9" s="8">
        <v>0</v>
      </c>
      <c r="D9" s="8"/>
      <c r="E9" s="8">
        <v>-133994289</v>
      </c>
      <c r="F9" s="8"/>
      <c r="G9" s="8">
        <v>45424053</v>
      </c>
      <c r="H9" s="8"/>
      <c r="I9" s="8">
        <f t="shared" ref="I9:I44" si="0">C9+E9+G9</f>
        <v>-88570236</v>
      </c>
      <c r="J9" s="8"/>
      <c r="K9" s="9">
        <v>5.8630067914176985E-2</v>
      </c>
      <c r="L9" s="8"/>
      <c r="M9" s="8">
        <v>210725100</v>
      </c>
      <c r="N9" s="8"/>
      <c r="O9" s="8">
        <v>-19779427</v>
      </c>
      <c r="P9" s="8"/>
      <c r="Q9" s="8">
        <v>149452838</v>
      </c>
      <c r="R9" s="8"/>
      <c r="S9" s="8">
        <f t="shared" ref="S9:S44" si="1">M9+O9+Q9</f>
        <v>340398511</v>
      </c>
      <c r="T9" s="4"/>
      <c r="U9" s="10">
        <v>-7.097746561637866E-2</v>
      </c>
    </row>
    <row r="10" spans="1:21">
      <c r="A10" s="1" t="s">
        <v>16</v>
      </c>
      <c r="C10" s="8">
        <v>0</v>
      </c>
      <c r="D10" s="8"/>
      <c r="E10" s="8">
        <v>0</v>
      </c>
      <c r="F10" s="8"/>
      <c r="G10" s="8">
        <v>-564977759</v>
      </c>
      <c r="H10" s="8"/>
      <c r="I10" s="8">
        <f t="shared" si="0"/>
        <v>-564977759</v>
      </c>
      <c r="J10" s="8"/>
      <c r="K10" s="9">
        <v>0.37399340767444178</v>
      </c>
      <c r="L10" s="8"/>
      <c r="M10" s="8">
        <v>13823900</v>
      </c>
      <c r="N10" s="8"/>
      <c r="O10" s="8">
        <v>0</v>
      </c>
      <c r="P10" s="8"/>
      <c r="Q10" s="8">
        <v>-588661058</v>
      </c>
      <c r="R10" s="8"/>
      <c r="S10" s="8">
        <f t="shared" si="1"/>
        <v>-574837158</v>
      </c>
      <c r="T10" s="4"/>
      <c r="U10" s="10">
        <v>0.11986093739687899</v>
      </c>
    </row>
    <row r="11" spans="1:21">
      <c r="A11" s="1" t="s">
        <v>18</v>
      </c>
      <c r="C11" s="8">
        <v>0</v>
      </c>
      <c r="D11" s="8"/>
      <c r="E11" s="8">
        <v>46159579</v>
      </c>
      <c r="F11" s="8"/>
      <c r="G11" s="8">
        <v>-102714760</v>
      </c>
      <c r="H11" s="8"/>
      <c r="I11" s="8">
        <f t="shared" si="0"/>
        <v>-56555181</v>
      </c>
      <c r="J11" s="8"/>
      <c r="K11" s="9">
        <v>3.7437340721645722E-2</v>
      </c>
      <c r="L11" s="8"/>
      <c r="M11" s="8">
        <v>40736950</v>
      </c>
      <c r="N11" s="8"/>
      <c r="O11" s="8">
        <v>-99464508</v>
      </c>
      <c r="P11" s="8"/>
      <c r="Q11" s="8">
        <v>-108475610</v>
      </c>
      <c r="R11" s="8"/>
      <c r="S11" s="8">
        <f t="shared" si="1"/>
        <v>-167203168</v>
      </c>
      <c r="T11" s="4"/>
      <c r="U11" s="10">
        <v>3.4864010047533915E-2</v>
      </c>
    </row>
    <row r="12" spans="1:21">
      <c r="A12" s="1" t="s">
        <v>29</v>
      </c>
      <c r="C12" s="8">
        <v>0</v>
      </c>
      <c r="D12" s="8"/>
      <c r="E12" s="8">
        <v>0</v>
      </c>
      <c r="F12" s="8"/>
      <c r="G12" s="8">
        <v>-1121952</v>
      </c>
      <c r="H12" s="8"/>
      <c r="I12" s="8">
        <f t="shared" si="0"/>
        <v>-1121952</v>
      </c>
      <c r="J12" s="8"/>
      <c r="K12" s="9">
        <v>7.4268879622773839E-4</v>
      </c>
      <c r="L12" s="8"/>
      <c r="M12" s="8">
        <v>92482470</v>
      </c>
      <c r="N12" s="8"/>
      <c r="O12" s="8">
        <v>0</v>
      </c>
      <c r="P12" s="8"/>
      <c r="Q12" s="8">
        <v>-39383379</v>
      </c>
      <c r="R12" s="8"/>
      <c r="S12" s="8">
        <f t="shared" si="1"/>
        <v>53099091</v>
      </c>
      <c r="T12" s="4"/>
      <c r="U12" s="10">
        <v>-1.1071843101315626E-2</v>
      </c>
    </row>
    <row r="13" spans="1:21">
      <c r="A13" s="1" t="s">
        <v>31</v>
      </c>
      <c r="C13" s="8">
        <v>0</v>
      </c>
      <c r="D13" s="8"/>
      <c r="E13" s="8">
        <v>26013461</v>
      </c>
      <c r="F13" s="8"/>
      <c r="G13" s="8">
        <v>-18803786</v>
      </c>
      <c r="H13" s="8"/>
      <c r="I13" s="8">
        <f t="shared" si="0"/>
        <v>7209675</v>
      </c>
      <c r="J13" s="8"/>
      <c r="K13" s="9">
        <v>-4.7725257826923256E-3</v>
      </c>
      <c r="L13" s="8"/>
      <c r="M13" s="8">
        <v>164131200</v>
      </c>
      <c r="N13" s="8"/>
      <c r="O13" s="8">
        <v>-92875850</v>
      </c>
      <c r="P13" s="8"/>
      <c r="Q13" s="8">
        <v>-21257615</v>
      </c>
      <c r="R13" s="8"/>
      <c r="S13" s="8">
        <f t="shared" si="1"/>
        <v>49997735</v>
      </c>
      <c r="T13" s="4"/>
      <c r="U13" s="10">
        <v>-1.0425170505106328E-2</v>
      </c>
    </row>
    <row r="14" spans="1:21">
      <c r="A14" s="1" t="s">
        <v>24</v>
      </c>
      <c r="C14" s="8">
        <v>0</v>
      </c>
      <c r="D14" s="8"/>
      <c r="E14" s="8">
        <v>171930177</v>
      </c>
      <c r="F14" s="8"/>
      <c r="G14" s="8">
        <v>-224066296</v>
      </c>
      <c r="H14" s="8"/>
      <c r="I14" s="8">
        <f t="shared" si="0"/>
        <v>-52136119</v>
      </c>
      <c r="J14" s="8"/>
      <c r="K14" s="9">
        <v>3.4512092727760298E-2</v>
      </c>
      <c r="L14" s="8"/>
      <c r="M14" s="8">
        <v>94148400</v>
      </c>
      <c r="N14" s="8"/>
      <c r="O14" s="8">
        <v>-209457809</v>
      </c>
      <c r="P14" s="8"/>
      <c r="Q14" s="8">
        <v>-245723855</v>
      </c>
      <c r="R14" s="8"/>
      <c r="S14" s="8">
        <f t="shared" si="1"/>
        <v>-361033264</v>
      </c>
      <c r="T14" s="4"/>
      <c r="U14" s="10">
        <v>7.5280076891784523E-2</v>
      </c>
    </row>
    <row r="15" spans="1:21">
      <c r="A15" s="1" t="s">
        <v>17</v>
      </c>
      <c r="C15" s="8">
        <v>0</v>
      </c>
      <c r="D15" s="8"/>
      <c r="E15" s="8">
        <v>29439272</v>
      </c>
      <c r="F15" s="8"/>
      <c r="G15" s="8">
        <v>-87955645</v>
      </c>
      <c r="H15" s="8"/>
      <c r="I15" s="8">
        <f t="shared" si="0"/>
        <v>-58516373</v>
      </c>
      <c r="J15" s="8"/>
      <c r="K15" s="9">
        <v>3.873557391312938E-2</v>
      </c>
      <c r="L15" s="8"/>
      <c r="M15" s="8">
        <v>235152500</v>
      </c>
      <c r="N15" s="8"/>
      <c r="O15" s="8">
        <v>-317094316</v>
      </c>
      <c r="P15" s="8"/>
      <c r="Q15" s="8">
        <v>-55004657</v>
      </c>
      <c r="R15" s="8"/>
      <c r="S15" s="8">
        <f t="shared" si="1"/>
        <v>-136946473</v>
      </c>
      <c r="T15" s="4"/>
      <c r="U15" s="10">
        <v>2.8555100167996408E-2</v>
      </c>
    </row>
    <row r="16" spans="1:21">
      <c r="A16" s="1" t="s">
        <v>20</v>
      </c>
      <c r="C16" s="8">
        <v>0</v>
      </c>
      <c r="D16" s="8"/>
      <c r="E16" s="8">
        <v>6897189</v>
      </c>
      <c r="F16" s="8"/>
      <c r="G16" s="8">
        <v>-26655104</v>
      </c>
      <c r="H16" s="8"/>
      <c r="I16" s="8">
        <f t="shared" si="0"/>
        <v>-19757915</v>
      </c>
      <c r="J16" s="8"/>
      <c r="K16" s="9">
        <v>1.3078974953759141E-2</v>
      </c>
      <c r="L16" s="8"/>
      <c r="M16" s="8">
        <v>202565887</v>
      </c>
      <c r="N16" s="8"/>
      <c r="O16" s="8">
        <v>-98824754</v>
      </c>
      <c r="P16" s="8"/>
      <c r="Q16" s="8">
        <v>4353368</v>
      </c>
      <c r="R16" s="8"/>
      <c r="S16" s="8">
        <f t="shared" si="1"/>
        <v>108094501</v>
      </c>
      <c r="T16" s="4"/>
      <c r="U16" s="10">
        <v>-2.2539093092704826E-2</v>
      </c>
    </row>
    <row r="17" spans="1:21">
      <c r="A17" s="1" t="s">
        <v>26</v>
      </c>
      <c r="C17" s="8">
        <v>0</v>
      </c>
      <c r="D17" s="8"/>
      <c r="E17" s="8">
        <v>75633844</v>
      </c>
      <c r="F17" s="8"/>
      <c r="G17" s="8">
        <v>-155974145</v>
      </c>
      <c r="H17" s="8"/>
      <c r="I17" s="8">
        <f t="shared" si="0"/>
        <v>-80340301</v>
      </c>
      <c r="J17" s="8"/>
      <c r="K17" s="9">
        <v>5.3182169503030577E-2</v>
      </c>
      <c r="L17" s="8"/>
      <c r="M17" s="8">
        <v>20464066</v>
      </c>
      <c r="N17" s="8"/>
      <c r="O17" s="8">
        <v>-219478950</v>
      </c>
      <c r="P17" s="8"/>
      <c r="Q17" s="8">
        <v>-149849183</v>
      </c>
      <c r="R17" s="8"/>
      <c r="S17" s="8">
        <f t="shared" si="1"/>
        <v>-348864067</v>
      </c>
      <c r="T17" s="4"/>
      <c r="U17" s="10">
        <v>7.2742642873318913E-2</v>
      </c>
    </row>
    <row r="18" spans="1:21">
      <c r="A18" s="1" t="s">
        <v>28</v>
      </c>
      <c r="C18" s="8">
        <v>0</v>
      </c>
      <c r="D18" s="8"/>
      <c r="E18" s="8">
        <v>-55488387</v>
      </c>
      <c r="F18" s="8"/>
      <c r="G18" s="8">
        <v>0</v>
      </c>
      <c r="H18" s="8"/>
      <c r="I18" s="8">
        <f t="shared" si="0"/>
        <v>-55488387</v>
      </c>
      <c r="J18" s="8"/>
      <c r="K18" s="9">
        <v>3.6731164386398785E-2</v>
      </c>
      <c r="L18" s="8"/>
      <c r="M18" s="8">
        <v>52699400</v>
      </c>
      <c r="N18" s="8"/>
      <c r="O18" s="8">
        <v>-507063838</v>
      </c>
      <c r="P18" s="8"/>
      <c r="Q18" s="8">
        <v>-22556573</v>
      </c>
      <c r="R18" s="8"/>
      <c r="S18" s="8">
        <f t="shared" si="1"/>
        <v>-476921011</v>
      </c>
      <c r="T18" s="4"/>
      <c r="U18" s="10">
        <v>9.9444161963390745E-2</v>
      </c>
    </row>
    <row r="19" spans="1:21">
      <c r="A19" s="1" t="s">
        <v>22</v>
      </c>
      <c r="C19" s="8">
        <v>0</v>
      </c>
      <c r="D19" s="8"/>
      <c r="E19" s="8">
        <v>-73569500</v>
      </c>
      <c r="F19" s="8"/>
      <c r="G19" s="8">
        <v>0</v>
      </c>
      <c r="H19" s="8"/>
      <c r="I19" s="8">
        <f t="shared" si="0"/>
        <v>-73569500</v>
      </c>
      <c r="J19" s="8"/>
      <c r="K19" s="9">
        <v>4.8700161320695178E-2</v>
      </c>
      <c r="L19" s="8"/>
      <c r="M19" s="8">
        <v>160891000</v>
      </c>
      <c r="N19" s="8"/>
      <c r="O19" s="8">
        <v>-554202750</v>
      </c>
      <c r="P19" s="8"/>
      <c r="Q19" s="8">
        <v>-17325912</v>
      </c>
      <c r="R19" s="8"/>
      <c r="S19" s="8">
        <f t="shared" si="1"/>
        <v>-410637662</v>
      </c>
      <c r="T19" s="4"/>
      <c r="U19" s="10">
        <v>8.5623231575754813E-2</v>
      </c>
    </row>
    <row r="20" spans="1:21">
      <c r="A20" s="1" t="s">
        <v>21</v>
      </c>
      <c r="C20" s="8">
        <v>0</v>
      </c>
      <c r="D20" s="8"/>
      <c r="E20" s="8">
        <v>-41139882</v>
      </c>
      <c r="F20" s="8"/>
      <c r="G20" s="8">
        <v>0</v>
      </c>
      <c r="H20" s="8"/>
      <c r="I20" s="8">
        <f t="shared" si="0"/>
        <v>-41139882</v>
      </c>
      <c r="J20" s="8"/>
      <c r="K20" s="9">
        <v>2.7233009468792962E-2</v>
      </c>
      <c r="L20" s="8"/>
      <c r="M20" s="8">
        <v>0</v>
      </c>
      <c r="N20" s="8"/>
      <c r="O20" s="8">
        <v>13557904</v>
      </c>
      <c r="P20" s="8"/>
      <c r="Q20" s="8">
        <v>25003757</v>
      </c>
      <c r="R20" s="8"/>
      <c r="S20" s="8">
        <f t="shared" si="1"/>
        <v>38561661</v>
      </c>
      <c r="T20" s="4"/>
      <c r="U20" s="10">
        <v>-8.0406020569753593E-3</v>
      </c>
    </row>
    <row r="21" spans="1:21">
      <c r="A21" s="1" t="s">
        <v>27</v>
      </c>
      <c r="C21" s="8">
        <v>0</v>
      </c>
      <c r="D21" s="8"/>
      <c r="E21" s="8">
        <v>-56770114</v>
      </c>
      <c r="F21" s="8"/>
      <c r="G21" s="8">
        <v>0</v>
      </c>
      <c r="H21" s="8"/>
      <c r="I21" s="8">
        <f t="shared" si="0"/>
        <v>-56770114</v>
      </c>
      <c r="J21" s="8"/>
      <c r="K21" s="9">
        <v>3.7579618048162025E-2</v>
      </c>
      <c r="L21" s="8"/>
      <c r="M21" s="8">
        <v>142774800</v>
      </c>
      <c r="N21" s="8"/>
      <c r="O21" s="8">
        <v>-279123265</v>
      </c>
      <c r="P21" s="8"/>
      <c r="Q21" s="8">
        <v>15619130</v>
      </c>
      <c r="R21" s="8"/>
      <c r="S21" s="8">
        <f t="shared" si="1"/>
        <v>-120729335</v>
      </c>
      <c r="T21" s="4"/>
      <c r="U21" s="10">
        <v>2.5173618411776073E-2</v>
      </c>
    </row>
    <row r="22" spans="1:21">
      <c r="A22" s="1" t="s">
        <v>116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9">
        <v>0</v>
      </c>
      <c r="L22" s="8"/>
      <c r="M22" s="8">
        <v>0</v>
      </c>
      <c r="N22" s="8"/>
      <c r="O22" s="8">
        <v>0</v>
      </c>
      <c r="P22" s="8"/>
      <c r="Q22" s="8">
        <v>-50927251</v>
      </c>
      <c r="R22" s="8"/>
      <c r="S22" s="8">
        <f t="shared" si="1"/>
        <v>-50927251</v>
      </c>
      <c r="T22" s="4"/>
      <c r="U22" s="10">
        <v>1.0618986540717228E-2</v>
      </c>
    </row>
    <row r="23" spans="1:21">
      <c r="A23" s="1" t="s">
        <v>117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9">
        <v>0</v>
      </c>
      <c r="L23" s="8"/>
      <c r="M23" s="8">
        <v>0</v>
      </c>
      <c r="N23" s="8"/>
      <c r="O23" s="8">
        <v>0</v>
      </c>
      <c r="P23" s="8"/>
      <c r="Q23" s="8">
        <v>50566312</v>
      </c>
      <c r="R23" s="8"/>
      <c r="S23" s="8">
        <f t="shared" si="1"/>
        <v>50566312</v>
      </c>
      <c r="T23" s="4"/>
      <c r="U23" s="10">
        <v>-1.0543726119081278E-2</v>
      </c>
    </row>
    <row r="24" spans="1:21">
      <c r="A24" s="1" t="s">
        <v>96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9">
        <v>0</v>
      </c>
      <c r="L24" s="8"/>
      <c r="M24" s="8">
        <v>184697100</v>
      </c>
      <c r="N24" s="8"/>
      <c r="O24" s="8">
        <v>0</v>
      </c>
      <c r="P24" s="8"/>
      <c r="Q24" s="8">
        <v>10540540</v>
      </c>
      <c r="R24" s="8"/>
      <c r="S24" s="8">
        <f t="shared" si="1"/>
        <v>195237640</v>
      </c>
      <c r="T24" s="4"/>
      <c r="U24" s="10">
        <v>-4.0709557863262552E-2</v>
      </c>
    </row>
    <row r="25" spans="1:21">
      <c r="A25" s="1" t="s">
        <v>98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9">
        <v>0</v>
      </c>
      <c r="L25" s="8"/>
      <c r="M25" s="8">
        <v>305692000</v>
      </c>
      <c r="N25" s="8"/>
      <c r="O25" s="8">
        <v>0</v>
      </c>
      <c r="P25" s="8"/>
      <c r="Q25" s="8">
        <v>681449714</v>
      </c>
      <c r="R25" s="8"/>
      <c r="S25" s="8">
        <f t="shared" si="1"/>
        <v>987141714</v>
      </c>
      <c r="T25" s="4"/>
      <c r="U25" s="10">
        <v>-0.20583173780078048</v>
      </c>
    </row>
    <row r="26" spans="1:21">
      <c r="A26" s="1" t="s">
        <v>118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9">
        <v>0</v>
      </c>
      <c r="L26" s="8"/>
      <c r="M26" s="8">
        <v>0</v>
      </c>
      <c r="N26" s="8"/>
      <c r="O26" s="8">
        <v>0</v>
      </c>
      <c r="P26" s="8"/>
      <c r="Q26" s="8">
        <v>-80360597</v>
      </c>
      <c r="R26" s="8"/>
      <c r="S26" s="8">
        <f t="shared" si="1"/>
        <v>-80360597</v>
      </c>
      <c r="T26" s="4"/>
      <c r="U26" s="10">
        <v>1.6756217568998595E-2</v>
      </c>
    </row>
    <row r="27" spans="1:21">
      <c r="A27" s="1" t="s">
        <v>119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9">
        <v>0</v>
      </c>
      <c r="L27" s="8"/>
      <c r="M27" s="8">
        <v>0</v>
      </c>
      <c r="N27" s="8"/>
      <c r="O27" s="8">
        <v>0</v>
      </c>
      <c r="P27" s="8"/>
      <c r="Q27" s="8">
        <v>0</v>
      </c>
      <c r="R27" s="8"/>
      <c r="S27" s="8">
        <f t="shared" si="1"/>
        <v>0</v>
      </c>
      <c r="T27" s="4"/>
      <c r="U27" s="10">
        <v>0</v>
      </c>
    </row>
    <row r="28" spans="1:21">
      <c r="A28" s="1" t="s">
        <v>120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9">
        <v>0</v>
      </c>
      <c r="L28" s="8"/>
      <c r="M28" s="8">
        <v>0</v>
      </c>
      <c r="N28" s="8"/>
      <c r="O28" s="8">
        <v>0</v>
      </c>
      <c r="P28" s="8"/>
      <c r="Q28" s="8">
        <v>-61330329</v>
      </c>
      <c r="R28" s="8"/>
      <c r="S28" s="8">
        <f t="shared" si="1"/>
        <v>-61330329</v>
      </c>
      <c r="T28" s="4"/>
      <c r="U28" s="10">
        <v>1.2788162042925889E-2</v>
      </c>
    </row>
    <row r="29" spans="1:21">
      <c r="A29" s="1" t="s">
        <v>30</v>
      </c>
      <c r="C29" s="8">
        <v>0</v>
      </c>
      <c r="D29" s="8"/>
      <c r="E29" s="8">
        <v>-64105628</v>
      </c>
      <c r="F29" s="8"/>
      <c r="G29" s="8">
        <v>0</v>
      </c>
      <c r="H29" s="8"/>
      <c r="I29" s="8">
        <f t="shared" si="0"/>
        <v>-64105628</v>
      </c>
      <c r="J29" s="8"/>
      <c r="K29" s="9">
        <v>4.2435444377961977E-2</v>
      </c>
      <c r="L29" s="8"/>
      <c r="M29" s="8">
        <v>341555500</v>
      </c>
      <c r="N29" s="8"/>
      <c r="O29" s="8">
        <v>-37454950</v>
      </c>
      <c r="P29" s="8"/>
      <c r="Q29" s="8">
        <v>32669754</v>
      </c>
      <c r="R29" s="8"/>
      <c r="S29" s="8">
        <f t="shared" si="1"/>
        <v>336770304</v>
      </c>
      <c r="T29" s="4"/>
      <c r="U29" s="10">
        <v>-7.0220937813612785E-2</v>
      </c>
    </row>
    <row r="30" spans="1:21">
      <c r="A30" s="1" t="s">
        <v>33</v>
      </c>
      <c r="C30" s="8">
        <v>0</v>
      </c>
      <c r="D30" s="8"/>
      <c r="E30" s="8">
        <v>7154025</v>
      </c>
      <c r="F30" s="8"/>
      <c r="G30" s="8">
        <v>0</v>
      </c>
      <c r="H30" s="8"/>
      <c r="I30" s="8">
        <f t="shared" si="0"/>
        <v>7154025</v>
      </c>
      <c r="J30" s="8"/>
      <c r="K30" s="9">
        <v>-4.7356876367555352E-3</v>
      </c>
      <c r="L30" s="8"/>
      <c r="M30" s="8">
        <v>0</v>
      </c>
      <c r="N30" s="8"/>
      <c r="O30" s="8">
        <v>7154025</v>
      </c>
      <c r="P30" s="8"/>
      <c r="Q30" s="8">
        <v>329829766</v>
      </c>
      <c r="R30" s="8"/>
      <c r="S30" s="8">
        <f t="shared" si="1"/>
        <v>336983791</v>
      </c>
      <c r="T30" s="4"/>
      <c r="U30" s="10">
        <v>-7.0265452597644967E-2</v>
      </c>
    </row>
    <row r="31" spans="1:21">
      <c r="A31" s="1" t="s">
        <v>121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9">
        <v>0</v>
      </c>
      <c r="L31" s="8"/>
      <c r="M31" s="8">
        <v>0</v>
      </c>
      <c r="N31" s="8"/>
      <c r="O31" s="8">
        <v>0</v>
      </c>
      <c r="P31" s="8"/>
      <c r="Q31" s="8">
        <v>114242620</v>
      </c>
      <c r="R31" s="8"/>
      <c r="S31" s="8">
        <f t="shared" si="1"/>
        <v>114242620</v>
      </c>
      <c r="T31" s="4"/>
      <c r="U31" s="10">
        <v>-2.3821054942790312E-2</v>
      </c>
    </row>
    <row r="32" spans="1:21">
      <c r="A32" s="1" t="s">
        <v>122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9">
        <v>0</v>
      </c>
      <c r="L32" s="8"/>
      <c r="M32" s="8">
        <v>0</v>
      </c>
      <c r="N32" s="8"/>
      <c r="O32" s="8">
        <v>0</v>
      </c>
      <c r="P32" s="8"/>
      <c r="Q32" s="8">
        <v>-166405601</v>
      </c>
      <c r="R32" s="8"/>
      <c r="S32" s="8">
        <f t="shared" si="1"/>
        <v>-166405601</v>
      </c>
      <c r="T32" s="4"/>
      <c r="U32" s="10">
        <v>3.4697707074724325E-2</v>
      </c>
    </row>
    <row r="33" spans="1:21">
      <c r="A33" s="1" t="s">
        <v>107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9">
        <v>0</v>
      </c>
      <c r="L33" s="8"/>
      <c r="M33" s="8">
        <v>21884200</v>
      </c>
      <c r="N33" s="8"/>
      <c r="O33" s="8">
        <v>0</v>
      </c>
      <c r="P33" s="8"/>
      <c r="Q33" s="8">
        <v>79408124</v>
      </c>
      <c r="R33" s="8"/>
      <c r="S33" s="8">
        <f t="shared" si="1"/>
        <v>101292324</v>
      </c>
      <c r="T33" s="4"/>
      <c r="U33" s="10">
        <v>-2.1120751741223354E-2</v>
      </c>
    </row>
    <row r="34" spans="1:21">
      <c r="A34" s="1" t="s">
        <v>123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9">
        <v>0</v>
      </c>
      <c r="L34" s="8"/>
      <c r="M34" s="8">
        <v>0</v>
      </c>
      <c r="N34" s="8"/>
      <c r="O34" s="8">
        <v>0</v>
      </c>
      <c r="P34" s="8"/>
      <c r="Q34" s="8">
        <v>-107673388</v>
      </c>
      <c r="R34" s="8"/>
      <c r="S34" s="8">
        <f t="shared" si="1"/>
        <v>-107673388</v>
      </c>
      <c r="T34" s="4"/>
      <c r="U34" s="10">
        <v>2.2451285618487908E-2</v>
      </c>
    </row>
    <row r="35" spans="1:21">
      <c r="A35" s="1" t="s">
        <v>124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9">
        <v>0</v>
      </c>
      <c r="L35" s="8"/>
      <c r="M35" s="8">
        <v>0</v>
      </c>
      <c r="N35" s="8"/>
      <c r="O35" s="8">
        <v>0</v>
      </c>
      <c r="P35" s="8"/>
      <c r="Q35" s="8">
        <v>36360205</v>
      </c>
      <c r="R35" s="8"/>
      <c r="S35" s="8">
        <f t="shared" si="1"/>
        <v>36360205</v>
      </c>
      <c r="T35" s="4"/>
      <c r="U35" s="10">
        <v>-7.5815701796415301E-3</v>
      </c>
    </row>
    <row r="36" spans="1:21">
      <c r="A36" s="1" t="s">
        <v>15</v>
      </c>
      <c r="C36" s="8">
        <v>0</v>
      </c>
      <c r="D36" s="8"/>
      <c r="E36" s="8">
        <v>1659231</v>
      </c>
      <c r="F36" s="8"/>
      <c r="G36" s="8">
        <v>0</v>
      </c>
      <c r="H36" s="8"/>
      <c r="I36" s="8">
        <f t="shared" si="0"/>
        <v>1659231</v>
      </c>
      <c r="J36" s="8"/>
      <c r="K36" s="9">
        <v>-1.0983519932796736E-3</v>
      </c>
      <c r="L36" s="8"/>
      <c r="M36" s="8">
        <v>41975000</v>
      </c>
      <c r="N36" s="8"/>
      <c r="O36" s="8">
        <v>-15601390</v>
      </c>
      <c r="P36" s="8"/>
      <c r="Q36" s="8">
        <v>5037475</v>
      </c>
      <c r="R36" s="8"/>
      <c r="S36" s="8">
        <f t="shared" si="1"/>
        <v>31411085</v>
      </c>
      <c r="T36" s="4"/>
      <c r="U36" s="10">
        <v>-6.5496150350688445E-3</v>
      </c>
    </row>
    <row r="37" spans="1:21">
      <c r="A37" s="1" t="s">
        <v>125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9">
        <v>0</v>
      </c>
      <c r="L37" s="8"/>
      <c r="M37" s="8">
        <v>0</v>
      </c>
      <c r="N37" s="8"/>
      <c r="O37" s="8">
        <v>0</v>
      </c>
      <c r="P37" s="8"/>
      <c r="Q37" s="8">
        <v>-3782784537</v>
      </c>
      <c r="R37" s="8"/>
      <c r="S37" s="8">
        <f t="shared" si="1"/>
        <v>-3782784537</v>
      </c>
      <c r="T37" s="4"/>
      <c r="U37" s="10">
        <v>0.78875920643814557</v>
      </c>
    </row>
    <row r="38" spans="1:21">
      <c r="A38" s="1" t="s">
        <v>126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9">
        <v>0</v>
      </c>
      <c r="L38" s="8"/>
      <c r="M38" s="8">
        <v>0</v>
      </c>
      <c r="N38" s="8"/>
      <c r="O38" s="8">
        <v>0</v>
      </c>
      <c r="P38" s="8"/>
      <c r="Q38" s="8">
        <v>3217250</v>
      </c>
      <c r="R38" s="8"/>
      <c r="S38" s="8">
        <f t="shared" si="1"/>
        <v>3217250</v>
      </c>
      <c r="T38" s="4"/>
      <c r="U38" s="10">
        <v>-6.7083798511179214E-4</v>
      </c>
    </row>
    <row r="39" spans="1:21">
      <c r="A39" s="1" t="s">
        <v>127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9">
        <v>0</v>
      </c>
      <c r="L39" s="8"/>
      <c r="M39" s="8">
        <v>0</v>
      </c>
      <c r="N39" s="8"/>
      <c r="O39" s="8">
        <v>0</v>
      </c>
      <c r="P39" s="8"/>
      <c r="Q39" s="8">
        <v>-172085427</v>
      </c>
      <c r="R39" s="8"/>
      <c r="S39" s="8">
        <f t="shared" si="1"/>
        <v>-172085427</v>
      </c>
      <c r="T39" s="4"/>
      <c r="U39" s="10">
        <v>3.588202381405934E-2</v>
      </c>
    </row>
    <row r="40" spans="1:21">
      <c r="A40" s="1" t="s">
        <v>128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>C40+E40+G40</f>
        <v>0</v>
      </c>
      <c r="J40" s="8"/>
      <c r="K40" s="9">
        <v>0</v>
      </c>
      <c r="L40" s="8"/>
      <c r="M40" s="8">
        <v>0</v>
      </c>
      <c r="N40" s="8"/>
      <c r="O40" s="8">
        <v>0</v>
      </c>
      <c r="P40" s="8"/>
      <c r="Q40" s="8">
        <v>-275854405</v>
      </c>
      <c r="R40" s="8"/>
      <c r="S40" s="8">
        <f t="shared" si="1"/>
        <v>-275854405</v>
      </c>
      <c r="T40" s="4"/>
      <c r="U40" s="10">
        <v>5.7519189753488936E-2</v>
      </c>
    </row>
    <row r="41" spans="1:21">
      <c r="A41" s="1" t="s">
        <v>129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9">
        <v>0</v>
      </c>
      <c r="L41" s="8"/>
      <c r="M41" s="8">
        <v>0</v>
      </c>
      <c r="N41" s="8"/>
      <c r="O41" s="8">
        <v>0</v>
      </c>
      <c r="P41" s="8"/>
      <c r="Q41" s="8">
        <v>0</v>
      </c>
      <c r="R41" s="8"/>
      <c r="S41" s="8">
        <f t="shared" si="1"/>
        <v>0</v>
      </c>
      <c r="T41" s="4"/>
      <c r="U41" s="10">
        <v>0</v>
      </c>
    </row>
    <row r="42" spans="1:21">
      <c r="A42" s="1" t="s">
        <v>19</v>
      </c>
      <c r="C42" s="8">
        <v>0</v>
      </c>
      <c r="D42" s="8"/>
      <c r="E42" s="8">
        <v>-175527917</v>
      </c>
      <c r="F42" s="8"/>
      <c r="G42" s="8">
        <v>0</v>
      </c>
      <c r="H42" s="8"/>
      <c r="I42" s="8">
        <f t="shared" si="0"/>
        <v>-175527917</v>
      </c>
      <c r="J42" s="8"/>
      <c r="K42" s="9">
        <v>0.11619268683606106</v>
      </c>
      <c r="L42" s="8"/>
      <c r="M42" s="8">
        <v>92377042</v>
      </c>
      <c r="N42" s="8"/>
      <c r="O42" s="8">
        <v>-205363099</v>
      </c>
      <c r="P42" s="8"/>
      <c r="Q42" s="8">
        <v>0</v>
      </c>
      <c r="R42" s="8"/>
      <c r="S42" s="8">
        <f t="shared" si="1"/>
        <v>-112986057</v>
      </c>
      <c r="T42" s="4"/>
      <c r="U42" s="10">
        <v>2.3559045403250014E-2</v>
      </c>
    </row>
    <row r="43" spans="1:21">
      <c r="A43" s="1" t="s">
        <v>25</v>
      </c>
      <c r="C43" s="8">
        <v>0</v>
      </c>
      <c r="D43" s="8"/>
      <c r="E43" s="8">
        <v>-42495816</v>
      </c>
      <c r="F43" s="8"/>
      <c r="G43" s="8">
        <v>0</v>
      </c>
      <c r="H43" s="8"/>
      <c r="I43" s="8">
        <f t="shared" si="0"/>
        <v>-42495816</v>
      </c>
      <c r="J43" s="8"/>
      <c r="K43" s="9">
        <f>I43/$I$45</f>
        <v>2.8130585143230104E-2</v>
      </c>
      <c r="L43" s="8"/>
      <c r="M43" s="8">
        <v>0</v>
      </c>
      <c r="N43" s="8"/>
      <c r="O43" s="8">
        <v>-76050187</v>
      </c>
      <c r="P43" s="8"/>
      <c r="Q43" s="8">
        <v>0</v>
      </c>
      <c r="R43" s="8"/>
      <c r="S43" s="8">
        <f t="shared" si="1"/>
        <v>-76050187</v>
      </c>
      <c r="T43" s="4"/>
      <c r="U43" s="10">
        <v>1.5857438751332106E-2</v>
      </c>
    </row>
    <row r="44" spans="1:21">
      <c r="A44" s="1" t="s">
        <v>153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9">
        <f>I44/$I$45</f>
        <v>0</v>
      </c>
      <c r="L44" s="8"/>
      <c r="M44" s="8">
        <v>8024</v>
      </c>
      <c r="N44" s="8"/>
      <c r="O44" s="8">
        <v>0</v>
      </c>
      <c r="P44" s="8"/>
      <c r="Q44" s="8">
        <v>0</v>
      </c>
      <c r="R44" s="8"/>
      <c r="S44" s="8">
        <f t="shared" si="1"/>
        <v>8024</v>
      </c>
      <c r="T44" s="4"/>
      <c r="U44" s="10">
        <f>S44/$S$45</f>
        <v>-1.6731099488216747E-6</v>
      </c>
    </row>
    <row r="45" spans="1:21" ht="24.75" thickBot="1">
      <c r="C45" s="13">
        <f>SUM(C8:C44)</f>
        <v>0</v>
      </c>
      <c r="D45" s="4"/>
      <c r="E45" s="13">
        <f>SUM(E8:E44)</f>
        <v>-278204755</v>
      </c>
      <c r="F45" s="4"/>
      <c r="G45" s="13">
        <f>SUM(G8:G44)</f>
        <v>-1232457600</v>
      </c>
      <c r="H45" s="4"/>
      <c r="I45" s="13">
        <f>SUM(I8:I44)</f>
        <v>-1510662355</v>
      </c>
      <c r="J45" s="4"/>
      <c r="K45" s="11">
        <f>SUM(K8:K44)</f>
        <v>0.99999999985102916</v>
      </c>
      <c r="L45" s="4"/>
      <c r="M45" s="13">
        <f>SUM(M8:M44)</f>
        <v>2418784539</v>
      </c>
      <c r="N45" s="4"/>
      <c r="O45" s="13">
        <f>SUM(O8:O44)</f>
        <v>-2711123164</v>
      </c>
      <c r="P45" s="4"/>
      <c r="Q45" s="13">
        <f>SUM(Q8:Q44)</f>
        <v>-4503520730</v>
      </c>
      <c r="R45" s="4"/>
      <c r="S45" s="13">
        <f>SUM(S8:S44)</f>
        <v>-4795859355</v>
      </c>
      <c r="T45" s="4"/>
      <c r="U45" s="11">
        <f>SUM(U8:U44)</f>
        <v>0.99999832689005119</v>
      </c>
    </row>
    <row r="46" spans="1:21" ht="24.75" thickTop="1">
      <c r="C46" s="8"/>
      <c r="D46" s="4"/>
      <c r="E46" s="8"/>
      <c r="F46" s="4"/>
      <c r="G46" s="8"/>
      <c r="H46" s="4"/>
      <c r="I46" s="4"/>
      <c r="J46" s="4"/>
      <c r="K46" s="4"/>
      <c r="L46" s="4"/>
      <c r="M46" s="8"/>
      <c r="N46" s="4"/>
      <c r="O46" s="8"/>
      <c r="P46" s="4"/>
      <c r="Q46" s="8"/>
      <c r="R46" s="4"/>
      <c r="S46" s="4"/>
      <c r="T46" s="4"/>
      <c r="U46" s="4"/>
    </row>
    <row r="47" spans="1:2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2022-10-30T06:34:19Z</dcterms:created>
  <dcterms:modified xsi:type="dcterms:W3CDTF">2022-10-31T12:57:15Z</dcterms:modified>
</cp:coreProperties>
</file>