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CBCE3493-D2B3-49E9-B45F-CF1C137954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C9" i="15"/>
  <c r="C8" i="15"/>
  <c r="E9" i="14"/>
  <c r="C9" i="14"/>
  <c r="K10" i="13"/>
  <c r="G10" i="13"/>
  <c r="G9" i="13"/>
  <c r="G8" i="13"/>
  <c r="E10" i="13"/>
  <c r="I10" i="13"/>
  <c r="Q20" i="12"/>
  <c r="O20" i="12"/>
  <c r="M20" i="12"/>
  <c r="K20" i="12"/>
  <c r="I20" i="12"/>
  <c r="G20" i="12"/>
  <c r="E20" i="12"/>
  <c r="Q9" i="12"/>
  <c r="Q10" i="12"/>
  <c r="Q11" i="12"/>
  <c r="Q12" i="12"/>
  <c r="Q13" i="12"/>
  <c r="Q14" i="12"/>
  <c r="Q15" i="12"/>
  <c r="Q16" i="12"/>
  <c r="Q17" i="12"/>
  <c r="Q18" i="12"/>
  <c r="Q1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8" i="12"/>
  <c r="I41" i="11"/>
  <c r="S41" i="11"/>
  <c r="C42" i="11"/>
  <c r="E42" i="11"/>
  <c r="G42" i="11"/>
  <c r="I3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9" i="11"/>
  <c r="I40" i="11"/>
  <c r="I8" i="11"/>
  <c r="Q10" i="10"/>
  <c r="Q8" i="10"/>
  <c r="Q9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I9" i="10"/>
  <c r="I10" i="10"/>
  <c r="I11" i="10"/>
  <c r="I12" i="10"/>
  <c r="I50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8" i="10"/>
  <c r="Q42" i="11"/>
  <c r="O42" i="11"/>
  <c r="M42" i="11"/>
  <c r="G50" i="10"/>
  <c r="E50" i="10"/>
  <c r="M50" i="10"/>
  <c r="O50" i="10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H33" i="9"/>
  <c r="I3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8" i="9"/>
  <c r="R37" i="9"/>
  <c r="E32" i="9"/>
  <c r="G32" i="9"/>
  <c r="M32" i="9"/>
  <c r="O32" i="9"/>
  <c r="Q26" i="8"/>
  <c r="S26" i="8"/>
  <c r="O26" i="8"/>
  <c r="M26" i="8"/>
  <c r="K26" i="8"/>
  <c r="I26" i="8"/>
  <c r="S10" i="7"/>
  <c r="Q10" i="7"/>
  <c r="O10" i="7"/>
  <c r="M10" i="7"/>
  <c r="K10" i="7"/>
  <c r="I10" i="7"/>
  <c r="S10" i="6"/>
  <c r="K10" i="6"/>
  <c r="Q10" i="6"/>
  <c r="O10" i="6"/>
  <c r="M10" i="6"/>
  <c r="AK15" i="3"/>
  <c r="AA15" i="3"/>
  <c r="AG15" i="3"/>
  <c r="AI15" i="3"/>
  <c r="W15" i="3"/>
  <c r="S15" i="3"/>
  <c r="Q15" i="3"/>
  <c r="E29" i="1"/>
  <c r="G29" i="1"/>
  <c r="K29" i="1"/>
  <c r="O29" i="1"/>
  <c r="U29" i="1"/>
  <c r="W29" i="1"/>
  <c r="I42" i="11" l="1"/>
  <c r="C7" i="15" s="1"/>
  <c r="S42" i="11"/>
  <c r="U11" i="11"/>
  <c r="U40" i="11"/>
  <c r="U25" i="11"/>
  <c r="U21" i="11"/>
  <c r="U17" i="11"/>
  <c r="U10" i="11"/>
  <c r="U39" i="11"/>
  <c r="U36" i="11"/>
  <c r="U28" i="11"/>
  <c r="U24" i="11"/>
  <c r="U20" i="11"/>
  <c r="K12" i="11"/>
  <c r="K15" i="11"/>
  <c r="K30" i="11"/>
  <c r="K26" i="11"/>
  <c r="K41" i="11"/>
  <c r="K18" i="11"/>
  <c r="K34" i="11"/>
  <c r="K22" i="11"/>
  <c r="K38" i="11"/>
  <c r="K11" i="11"/>
  <c r="K40" i="11"/>
  <c r="K37" i="11"/>
  <c r="K33" i="11"/>
  <c r="K29" i="11"/>
  <c r="K25" i="11"/>
  <c r="K21" i="11"/>
  <c r="K17" i="11"/>
  <c r="K14" i="11"/>
  <c r="K10" i="11"/>
  <c r="K39" i="11"/>
  <c r="K36" i="11"/>
  <c r="K32" i="11"/>
  <c r="K28" i="11"/>
  <c r="K24" i="11"/>
  <c r="K20" i="11"/>
  <c r="K13" i="11"/>
  <c r="K9" i="11"/>
  <c r="K8" i="11"/>
  <c r="K35" i="11"/>
  <c r="K31" i="11"/>
  <c r="K27" i="11"/>
  <c r="K23" i="11"/>
  <c r="K19" i="11"/>
  <c r="K16" i="11"/>
  <c r="Q50" i="10"/>
  <c r="Q32" i="9"/>
  <c r="U9" i="11" l="1"/>
  <c r="U37" i="11"/>
  <c r="U13" i="11"/>
  <c r="U32" i="11"/>
  <c r="U14" i="11"/>
  <c r="U29" i="11"/>
  <c r="C10" i="15"/>
  <c r="E7" i="15" s="1"/>
  <c r="U33" i="11"/>
  <c r="U15" i="11"/>
  <c r="U26" i="11"/>
  <c r="U30" i="11"/>
  <c r="U34" i="11"/>
  <c r="U31" i="11"/>
  <c r="U8" i="11"/>
  <c r="U19" i="11"/>
  <c r="U12" i="11"/>
  <c r="U18" i="11"/>
  <c r="U41" i="11"/>
  <c r="U23" i="11"/>
  <c r="U27" i="11"/>
  <c r="U22" i="11"/>
  <c r="U38" i="11"/>
  <c r="U16" i="11"/>
  <c r="U35" i="11"/>
  <c r="K42" i="11"/>
  <c r="E8" i="15" l="1"/>
  <c r="E10" i="15" s="1"/>
  <c r="E9" i="15"/>
  <c r="U42" i="11"/>
</calcChain>
</file>

<file path=xl/sharedStrings.xml><?xml version="1.0" encoding="utf-8"?>
<sst xmlns="http://schemas.openxmlformats.org/spreadsheetml/2006/main" count="585" uniqueCount="154">
  <si>
    <t>صندوق سرمایه‌گذاری مشترک مدرسه کسب و کار صوفی رازی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</si>
  <si>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</si>
  <si>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</si>
  <si>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</si>
  <si>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</si>
  <si>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</si>
  <si>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</si>
  <si>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</si>
  <si>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</si>
  <si>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</si>
  <si>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</si>
  <si>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</si>
  <si>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</si>
  <si>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</si>
  <si>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</si>
  <si>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</si>
  <si>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</si>
  <si>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پتروشیمی تندگویان</t>
  </si>
  <si>
    <t>حفاری شمال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</si>
  <si>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</si>
  <si>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</si>
  <si>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</si>
  <si>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</si>
  <si>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سرمایه‌گذاری‌غدیر(هلدینگ‌</t>
  </si>
  <si>
    <t>سیمان‌مازندران‌</t>
  </si>
  <si>
    <t>شرکت آهن و فولاد ارفع</t>
  </si>
  <si>
    <t>شیشه‌ قزوین‌</t>
  </si>
  <si>
    <t>صنایع شیمیایی کیمیاگران امروز</t>
  </si>
  <si>
    <t>فرآورده‌های‌ تزریقی‌ ایران‌</t>
  </si>
  <si>
    <t>فروسیلیس‌ ایران‌</t>
  </si>
  <si>
    <t>فولاد امیرکبیرکاشان</t>
  </si>
  <si>
    <t>گسترش نفت و گاز پارسیان</t>
  </si>
  <si>
    <t>مبین انرژی خلیج فارس</t>
  </si>
  <si>
    <t>نفت سپاهان</t>
  </si>
  <si>
    <t>کارخانجات‌ قند قزوین‌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</si>
  <si>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</si>
  <si>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</si>
  <si>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</si>
  <si>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</si>
  <si>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</si>
  <si>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</si>
  <si>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</si>
  <si>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</si>
  <si>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</si>
  <si>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</si>
  <si>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</si>
  <si>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</si>
  <si>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</si>
  <si>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</si>
  <si>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</si>
  <si>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</si>
  <si>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</si>
  <si>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</si>
  <si>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</si>
  <si>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</si>
  <si>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</si>
  <si>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</si>
  <si>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</si>
  <si>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</si>
  <si>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</si>
  <si>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اسنادخزانه-م1بودجه00-030821</t>
  </si>
  <si>
    <t>1400/02/22</t>
  </si>
  <si>
    <t>1403/08/21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</si>
  <si>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</si>
  <si>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</si>
  <si>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</si>
  <si>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</si>
  <si>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</si>
  <si>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</si>
  <si>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</si>
  <si>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</si>
  <si>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</si>
  <si>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</si>
  <si>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</si>
  <si>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</si>
  <si>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</si>
  <si>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</si>
  <si>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</si>
  <si>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</si>
  <si>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</si>
  <si>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</si>
  <si>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</si>
  <si>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</si>
  <si>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</si>
  <si>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</si>
  <si>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</si>
  <si>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</si>
  <si>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</si>
  <si>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</si>
  <si>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</si>
  <si>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</si>
  <si>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</si>
  <si>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</si>
  <si>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</si>
  <si>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</si>
  <si>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</si>
  <si>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1401/04/21</t>
  </si>
  <si>
    <t>1401/03/29</t>
  </si>
  <si>
    <t>1400/12/24</t>
  </si>
  <si>
    <t>1401/04/29</t>
  </si>
  <si>
    <t>1401/03/31</t>
  </si>
  <si>
    <t>1401/05/25</t>
  </si>
  <si>
    <t>1400/10/29</t>
  </si>
  <si>
    <t>1401/04/15</t>
  </si>
  <si>
    <t>1401/02/28</t>
  </si>
  <si>
    <t>1401/04/26</t>
  </si>
  <si>
    <t>تولید ژلاتین کپسول ایران</t>
  </si>
  <si>
    <t>1401/02/17</t>
  </si>
  <si>
    <t>1401/03/08</t>
  </si>
  <si>
    <t>1401/04/18</t>
  </si>
  <si>
    <t>1401/04/20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</si>
  <si>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</si>
  <si>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</si>
  <si>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</si>
  <si>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</si>
  <si>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</si>
  <si>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</si>
  <si>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فولاد مبارکه اصفهان</t>
  </si>
  <si>
    <t>ح . سرمایه‌گذاری‌ سپه‌</t>
  </si>
  <si>
    <t>سهامی ذوب آهن  اصفهان</t>
  </si>
  <si>
    <t>توسعه حمل و نقل ریلی پارسیان</t>
  </si>
  <si>
    <t>صندوق طلای عیار مفید</t>
  </si>
  <si>
    <t>سنگ آهن گهرزمین</t>
  </si>
  <si>
    <t>سخت آژند</t>
  </si>
  <si>
    <t>صندوق پالایشی یکم-سهام</t>
  </si>
  <si>
    <t>ریل پرداز نو آفرین</t>
  </si>
  <si>
    <t>تمام سکه طرح جدید0012صادرات</t>
  </si>
  <si>
    <t>توسعه سامانه ی نرم افزاری نگین</t>
  </si>
  <si>
    <t>ذوب آهن اصفهان</t>
  </si>
  <si>
    <t>ح.زغال سنگ پروده طبس</t>
  </si>
  <si>
    <t>اسنادخزانه-م11بودجه98-001013</t>
  </si>
  <si>
    <t>اسنادخزانه-م9بودجه98-000923</t>
  </si>
  <si>
    <t>اسنادخزانه-م14بودجه98-010318</t>
  </si>
  <si>
    <t>اسنادخزانه-م12بودجه98-001111</t>
  </si>
  <si>
    <t>اسنادخزانه-م17بودجه99-010226</t>
  </si>
  <si>
    <t>اسنادخزانه-م18بودجه99-010323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</si>
  <si>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</si>
  <si>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</si>
  <si>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</si>
  <si>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</si>
  <si>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</si>
  <si>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</si>
  <si>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</si>
  <si>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</si>
  <si>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</si>
  <si>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</si>
  <si>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</si>
  <si>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</si>
  <si>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</si>
  <si>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</si>
  <si>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</si>
  <si>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1401/06/01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</si>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</sst>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3" fontId="5" fillId="0" borderId="2" xfId="0" applyNumberFormat="1" applyFont="1" applyBorder="1"/>
    <xf numFmtId="3" fontId="5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2" xfId="0" applyNumberFormat="1" applyFont="1" applyBorder="1"/>
    <xf numFmtId="37" fontId="5" fillId="0" borderId="2" xfId="0" applyNumberFormat="1" applyFont="1" applyBorder="1" applyAlignment="1">
      <alignment horizontal="center"/>
    </xf>
    <xf numFmtId="37" fontId="5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B53B6CC-D41E-B36B-C2E7-294DEA239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F351-B647-406C-91B0-AA52375219E3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34</xdr:row>
                <xdr:rowOff>76200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workbookViewId="0">
      <selection activeCell="M34" sqref="M34"/>
    </sheetView>
  </sheetViews>
  <sheetFormatPr defaultRowHeight="24.75"/>
  <cols>
    <col min="1" max="1" width="36.5703125" style="3" bestFit="1" customWidth="1"/>
    <col min="2" max="2" width="1" style="3" customWidth="1"/>
    <col min="3" max="3" width="19.28515625" style="3" bestFit="1" customWidth="1"/>
    <col min="4" max="4" width="1" style="3" customWidth="1"/>
    <col min="5" max="5" width="20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7.140625" style="3" bestFit="1" customWidth="1"/>
    <col min="10" max="10" width="1" style="3" customWidth="1"/>
    <col min="11" max="11" width="23" style="3" bestFit="1" customWidth="1"/>
    <col min="12" max="12" width="1" style="3" customWidth="1"/>
    <col min="13" max="13" width="19.285156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19.28515625" style="3" bestFit="1" customWidth="1"/>
    <col min="18" max="18" width="1" style="3" customWidth="1"/>
    <col min="19" max="19" width="19.28515625" style="3" bestFit="1" customWidth="1"/>
    <col min="20" max="20" width="1" style="3" customWidth="1"/>
    <col min="21" max="21" width="23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6.25">
      <c r="A6" s="24" t="s">
        <v>3</v>
      </c>
      <c r="C6" s="25" t="s">
        <v>81</v>
      </c>
      <c r="D6" s="25" t="s">
        <v>81</v>
      </c>
      <c r="E6" s="25" t="s">
        <v>81</v>
      </c>
      <c r="F6" s="25" t="s">
        <v>81</v>
      </c>
      <c r="G6" s="25" t="s">
        <v>81</v>
      </c>
      <c r="H6" s="25" t="s">
        <v>81</v>
      </c>
      <c r="I6" s="25" t="s">
        <v>81</v>
      </c>
      <c r="J6" s="25" t="s">
        <v>81</v>
      </c>
      <c r="K6" s="25" t="s">
        <v>81</v>
      </c>
      <c r="M6" s="25" t="s">
        <v>82</v>
      </c>
      <c r="N6" s="25" t="s">
        <v>82</v>
      </c>
      <c r="O6" s="25" t="s">
        <v>82</v>
      </c>
      <c r="P6" s="25" t="s">
        <v>82</v>
      </c>
      <c r="Q6" s="25" t="s">
        <v>82</v>
      </c>
      <c r="R6" s="25" t="s">
        <v>82</v>
      </c>
      <c r="S6" s="25" t="s">
        <v>82</v>
      </c>
      <c r="T6" s="25" t="s">
        <v>82</v>
      </c>
      <c r="U6" s="25" t="s">
        <v>82</v>
      </c>
    </row>
    <row r="7" spans="1:21" ht="26.25">
      <c r="A7" s="25" t="s">
        <v>3</v>
      </c>
      <c r="C7" s="25" t="s">
        <v>136</v>
      </c>
      <c r="E7" s="25" t="s">
        <v>137</v>
      </c>
      <c r="G7" s="25" t="s">
        <v>138</v>
      </c>
      <c r="I7" s="25" t="s">
        <v>69</v>
      </c>
      <c r="K7" s="25" t="s">
        <v>139</v>
      </c>
      <c r="M7" s="25" t="s">
        <v>136</v>
      </c>
      <c r="O7" s="25" t="s">
        <v>137</v>
      </c>
      <c r="Q7" s="25" t="s">
        <v>138</v>
      </c>
      <c r="S7" s="25" t="s">
        <v>69</v>
      </c>
      <c r="U7" s="25" t="s">
        <v>139</v>
      </c>
    </row>
    <row r="8" spans="1:21">
      <c r="A8" s="3" t="s">
        <v>28</v>
      </c>
      <c r="C8" s="17">
        <v>0</v>
      </c>
      <c r="D8" s="17"/>
      <c r="E8" s="17">
        <v>0</v>
      </c>
      <c r="F8" s="17"/>
      <c r="G8" s="17">
        <v>-12124291</v>
      </c>
      <c r="H8" s="17"/>
      <c r="I8" s="17">
        <f>C8+E8+G8</f>
        <v>-12124291</v>
      </c>
      <c r="J8" s="17"/>
      <c r="K8" s="13">
        <f t="shared" ref="K8:K41" si="0">I8/$I$42</f>
        <v>-5.9324169195691757E-2</v>
      </c>
      <c r="L8" s="17"/>
      <c r="M8" s="17">
        <v>184697100</v>
      </c>
      <c r="N8" s="17"/>
      <c r="O8" s="17">
        <v>0</v>
      </c>
      <c r="P8" s="17"/>
      <c r="Q8" s="17">
        <v>10540540</v>
      </c>
      <c r="R8" s="17"/>
      <c r="S8" s="17">
        <f>M8+O8+Q8</f>
        <v>195237640</v>
      </c>
      <c r="T8" s="9"/>
      <c r="U8" s="13">
        <f t="shared" ref="U8:U41" si="1">S8/$S$42</f>
        <v>-5.0472352489729894E-2</v>
      </c>
    </row>
    <row r="9" spans="1:21">
      <c r="A9" s="3" t="s">
        <v>24</v>
      </c>
      <c r="C9" s="17">
        <v>0</v>
      </c>
      <c r="D9" s="17"/>
      <c r="E9" s="17">
        <v>0</v>
      </c>
      <c r="F9" s="17"/>
      <c r="G9" s="17">
        <v>658655336</v>
      </c>
      <c r="H9" s="17"/>
      <c r="I9" s="17">
        <f t="shared" ref="I9:I40" si="2">C9+E9+G9</f>
        <v>658655336</v>
      </c>
      <c r="J9" s="17"/>
      <c r="K9" s="13">
        <f t="shared" si="0"/>
        <v>3.2228012833500288</v>
      </c>
      <c r="L9" s="17"/>
      <c r="M9" s="17">
        <v>305692000</v>
      </c>
      <c r="N9" s="17"/>
      <c r="O9" s="17">
        <v>0</v>
      </c>
      <c r="P9" s="17"/>
      <c r="Q9" s="17">
        <v>681449714</v>
      </c>
      <c r="R9" s="17"/>
      <c r="S9" s="17">
        <f t="shared" ref="S9:S40" si="3">M9+O9+Q9</f>
        <v>987141714</v>
      </c>
      <c r="T9" s="9"/>
      <c r="U9" s="13">
        <f t="shared" si="1"/>
        <v>-0.25519343783465182</v>
      </c>
    </row>
    <row r="10" spans="1:21">
      <c r="A10" s="3" t="s">
        <v>30</v>
      </c>
      <c r="C10" s="17">
        <v>0</v>
      </c>
      <c r="D10" s="17"/>
      <c r="E10" s="17">
        <v>-15957443</v>
      </c>
      <c r="F10" s="17"/>
      <c r="G10" s="17">
        <v>0</v>
      </c>
      <c r="H10" s="17"/>
      <c r="I10" s="17">
        <f t="shared" si="2"/>
        <v>-15957443</v>
      </c>
      <c r="J10" s="17"/>
      <c r="K10" s="13">
        <f t="shared" si="0"/>
        <v>-7.8079786146885377E-2</v>
      </c>
      <c r="L10" s="17"/>
      <c r="M10" s="17">
        <v>52699400</v>
      </c>
      <c r="N10" s="17"/>
      <c r="O10" s="17">
        <v>-451575450</v>
      </c>
      <c r="P10" s="17"/>
      <c r="Q10" s="17">
        <v>-22556573</v>
      </c>
      <c r="R10" s="17"/>
      <c r="S10" s="17">
        <f t="shared" si="3"/>
        <v>-421432623</v>
      </c>
      <c r="T10" s="9"/>
      <c r="U10" s="13">
        <f t="shared" si="1"/>
        <v>0.10894772083255795</v>
      </c>
    </row>
    <row r="11" spans="1:21">
      <c r="A11" s="3" t="s">
        <v>22</v>
      </c>
      <c r="C11" s="17">
        <v>0</v>
      </c>
      <c r="D11" s="17"/>
      <c r="E11" s="17">
        <v>29427800</v>
      </c>
      <c r="F11" s="17"/>
      <c r="G11" s="17">
        <v>0</v>
      </c>
      <c r="H11" s="17"/>
      <c r="I11" s="17">
        <f t="shared" si="2"/>
        <v>29427800</v>
      </c>
      <c r="J11" s="17"/>
      <c r="K11" s="13">
        <f t="shared" si="0"/>
        <v>0.14399025776080249</v>
      </c>
      <c r="L11" s="17"/>
      <c r="M11" s="17">
        <v>158182397</v>
      </c>
      <c r="N11" s="17"/>
      <c r="O11" s="17">
        <v>-480633249</v>
      </c>
      <c r="P11" s="17"/>
      <c r="Q11" s="17">
        <v>-17325912</v>
      </c>
      <c r="R11" s="17"/>
      <c r="S11" s="17">
        <f t="shared" si="3"/>
        <v>-339776764</v>
      </c>
      <c r="T11" s="9"/>
      <c r="U11" s="13">
        <f t="shared" si="1"/>
        <v>8.7838249839671118E-2</v>
      </c>
    </row>
    <row r="12" spans="1:21">
      <c r="A12" s="3" t="s">
        <v>21</v>
      </c>
      <c r="C12" s="17">
        <v>0</v>
      </c>
      <c r="D12" s="17"/>
      <c r="E12" s="17">
        <v>-1589947</v>
      </c>
      <c r="F12" s="17"/>
      <c r="G12" s="17">
        <v>0</v>
      </c>
      <c r="H12" s="17"/>
      <c r="I12" s="17">
        <f t="shared" si="2"/>
        <v>-1589947</v>
      </c>
      <c r="J12" s="17"/>
      <c r="K12" s="13">
        <f t="shared" si="0"/>
        <v>-7.7796124194134337E-3</v>
      </c>
      <c r="L12" s="17"/>
      <c r="M12" s="17">
        <v>0</v>
      </c>
      <c r="N12" s="17"/>
      <c r="O12" s="17">
        <v>54697787</v>
      </c>
      <c r="P12" s="17"/>
      <c r="Q12" s="17">
        <v>25003757</v>
      </c>
      <c r="R12" s="17"/>
      <c r="S12" s="17">
        <f t="shared" si="3"/>
        <v>79701544</v>
      </c>
      <c r="T12" s="9"/>
      <c r="U12" s="13">
        <f t="shared" si="1"/>
        <v>-2.0604246305905544E-2</v>
      </c>
    </row>
    <row r="13" spans="1:21">
      <c r="A13" s="3" t="s">
        <v>29</v>
      </c>
      <c r="C13" s="17">
        <v>0</v>
      </c>
      <c r="D13" s="17"/>
      <c r="E13" s="17">
        <v>14192529</v>
      </c>
      <c r="F13" s="17"/>
      <c r="G13" s="17">
        <v>0</v>
      </c>
      <c r="H13" s="17"/>
      <c r="I13" s="17">
        <f t="shared" si="2"/>
        <v>14192529</v>
      </c>
      <c r="J13" s="17"/>
      <c r="K13" s="13">
        <f t="shared" si="0"/>
        <v>6.9444060004066374E-2</v>
      </c>
      <c r="L13" s="17"/>
      <c r="M13" s="17">
        <v>142774800</v>
      </c>
      <c r="N13" s="17"/>
      <c r="O13" s="17">
        <v>-222353150</v>
      </c>
      <c r="P13" s="17"/>
      <c r="Q13" s="17">
        <v>15619130</v>
      </c>
      <c r="R13" s="17"/>
      <c r="S13" s="17">
        <f t="shared" si="3"/>
        <v>-63959220</v>
      </c>
      <c r="T13" s="9"/>
      <c r="U13" s="13">
        <f t="shared" si="1"/>
        <v>1.6534579586232358E-2</v>
      </c>
    </row>
    <row r="14" spans="1:21">
      <c r="A14" s="3" t="s">
        <v>115</v>
      </c>
      <c r="C14" s="17">
        <v>0</v>
      </c>
      <c r="D14" s="17"/>
      <c r="E14" s="17">
        <v>0</v>
      </c>
      <c r="F14" s="17"/>
      <c r="G14" s="17">
        <v>0</v>
      </c>
      <c r="H14" s="17"/>
      <c r="I14" s="17">
        <f t="shared" si="2"/>
        <v>0</v>
      </c>
      <c r="J14" s="17"/>
      <c r="K14" s="13">
        <f t="shared" si="0"/>
        <v>0</v>
      </c>
      <c r="L14" s="17"/>
      <c r="M14" s="17">
        <v>0</v>
      </c>
      <c r="N14" s="17"/>
      <c r="O14" s="17">
        <v>0</v>
      </c>
      <c r="P14" s="17"/>
      <c r="Q14" s="17">
        <v>-50927251</v>
      </c>
      <c r="R14" s="17"/>
      <c r="S14" s="17">
        <f t="shared" si="3"/>
        <v>-50927251</v>
      </c>
      <c r="T14" s="9"/>
      <c r="U14" s="13">
        <f t="shared" si="1"/>
        <v>1.316558714705294E-2</v>
      </c>
    </row>
    <row r="15" spans="1:21">
      <c r="A15" s="3" t="s">
        <v>116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f t="shared" si="2"/>
        <v>0</v>
      </c>
      <c r="J15" s="17"/>
      <c r="K15" s="13">
        <f t="shared" si="0"/>
        <v>0</v>
      </c>
      <c r="L15" s="17"/>
      <c r="M15" s="17">
        <v>0</v>
      </c>
      <c r="N15" s="17"/>
      <c r="O15" s="17">
        <v>0</v>
      </c>
      <c r="P15" s="17"/>
      <c r="Q15" s="17">
        <v>50566312</v>
      </c>
      <c r="R15" s="17"/>
      <c r="S15" s="17">
        <f t="shared" si="3"/>
        <v>50566312</v>
      </c>
      <c r="T15" s="9"/>
      <c r="U15" s="13">
        <f t="shared" si="1"/>
        <v>-1.3072278088229599E-2</v>
      </c>
    </row>
    <row r="16" spans="1:21">
      <c r="A16" s="3" t="s">
        <v>117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f t="shared" si="2"/>
        <v>0</v>
      </c>
      <c r="J16" s="17"/>
      <c r="K16" s="13">
        <f t="shared" si="0"/>
        <v>0</v>
      </c>
      <c r="L16" s="17"/>
      <c r="M16" s="17">
        <v>0</v>
      </c>
      <c r="N16" s="17"/>
      <c r="O16" s="17">
        <v>0</v>
      </c>
      <c r="P16" s="17"/>
      <c r="Q16" s="17">
        <v>-80360597</v>
      </c>
      <c r="R16" s="17"/>
      <c r="S16" s="17">
        <f t="shared" si="3"/>
        <v>-80360597</v>
      </c>
      <c r="T16" s="9"/>
      <c r="U16" s="13">
        <f t="shared" si="1"/>
        <v>2.0774623059719072E-2</v>
      </c>
    </row>
    <row r="17" spans="1:21">
      <c r="A17" s="3" t="s">
        <v>34</v>
      </c>
      <c r="C17" s="17">
        <v>0</v>
      </c>
      <c r="D17" s="17"/>
      <c r="E17" s="17">
        <v>-146164407</v>
      </c>
      <c r="F17" s="17"/>
      <c r="G17" s="17">
        <v>0</v>
      </c>
      <c r="H17" s="17"/>
      <c r="I17" s="17">
        <f t="shared" si="2"/>
        <v>-146164407</v>
      </c>
      <c r="J17" s="17"/>
      <c r="K17" s="13">
        <f t="shared" si="0"/>
        <v>-0.71518260418328405</v>
      </c>
      <c r="L17" s="17"/>
      <c r="M17" s="17">
        <v>194720662</v>
      </c>
      <c r="N17" s="17"/>
      <c r="O17" s="17">
        <v>114214862</v>
      </c>
      <c r="P17" s="17"/>
      <c r="Q17" s="17">
        <v>104028785</v>
      </c>
      <c r="R17" s="17"/>
      <c r="S17" s="17">
        <f t="shared" si="3"/>
        <v>412964309</v>
      </c>
      <c r="T17" s="9"/>
      <c r="U17" s="13">
        <f t="shared" si="1"/>
        <v>-0.10675851321254311</v>
      </c>
    </row>
    <row r="18" spans="1:21">
      <c r="A18" s="3" t="s">
        <v>16</v>
      </c>
      <c r="C18" s="17">
        <v>0</v>
      </c>
      <c r="D18" s="17"/>
      <c r="E18" s="17">
        <v>-215743870</v>
      </c>
      <c r="F18" s="17"/>
      <c r="G18" s="17">
        <v>0</v>
      </c>
      <c r="H18" s="17"/>
      <c r="I18" s="17">
        <f t="shared" si="2"/>
        <v>-215743870</v>
      </c>
      <c r="J18" s="17"/>
      <c r="K18" s="13">
        <f t="shared" si="0"/>
        <v>-1.0556349931565752</v>
      </c>
      <c r="L18" s="17"/>
      <c r="M18" s="17">
        <v>13823900</v>
      </c>
      <c r="N18" s="17"/>
      <c r="O18" s="17">
        <v>-551192705</v>
      </c>
      <c r="P18" s="17"/>
      <c r="Q18" s="17">
        <v>-23683299</v>
      </c>
      <c r="R18" s="17"/>
      <c r="S18" s="17">
        <f t="shared" si="3"/>
        <v>-561052104</v>
      </c>
      <c r="T18" s="9"/>
      <c r="U18" s="13">
        <f t="shared" si="1"/>
        <v>0.14504180422480314</v>
      </c>
    </row>
    <row r="19" spans="1:21">
      <c r="A19" s="3" t="s">
        <v>18</v>
      </c>
      <c r="C19" s="17">
        <v>0</v>
      </c>
      <c r="D19" s="17"/>
      <c r="E19" s="17">
        <v>10443335</v>
      </c>
      <c r="F19" s="17"/>
      <c r="G19" s="17">
        <v>0</v>
      </c>
      <c r="H19" s="17"/>
      <c r="I19" s="17">
        <f t="shared" si="2"/>
        <v>10443335</v>
      </c>
      <c r="J19" s="17"/>
      <c r="K19" s="13">
        <f t="shared" si="0"/>
        <v>5.1099249639198659E-2</v>
      </c>
      <c r="L19" s="17"/>
      <c r="M19" s="17">
        <v>40186451</v>
      </c>
      <c r="N19" s="17"/>
      <c r="O19" s="17">
        <v>-145624087</v>
      </c>
      <c r="P19" s="17"/>
      <c r="Q19" s="17">
        <v>-5760850</v>
      </c>
      <c r="R19" s="17"/>
      <c r="S19" s="17">
        <f t="shared" si="3"/>
        <v>-111198486</v>
      </c>
      <c r="T19" s="9"/>
      <c r="U19" s="13">
        <f t="shared" si="1"/>
        <v>2.8746757959767874E-2</v>
      </c>
    </row>
    <row r="20" spans="1:21">
      <c r="A20" s="3" t="s">
        <v>31</v>
      </c>
      <c r="C20" s="17">
        <v>0</v>
      </c>
      <c r="D20" s="17"/>
      <c r="E20" s="17">
        <v>53243903</v>
      </c>
      <c r="F20" s="17"/>
      <c r="G20" s="17">
        <v>0</v>
      </c>
      <c r="H20" s="17"/>
      <c r="I20" s="17">
        <f t="shared" si="2"/>
        <v>53243903</v>
      </c>
      <c r="J20" s="17"/>
      <c r="K20" s="13">
        <f t="shared" si="0"/>
        <v>0.26052247592960281</v>
      </c>
      <c r="L20" s="17"/>
      <c r="M20" s="17">
        <v>92482470</v>
      </c>
      <c r="N20" s="17"/>
      <c r="O20" s="17">
        <v>56359242</v>
      </c>
      <c r="P20" s="17"/>
      <c r="Q20" s="17">
        <v>-38261427</v>
      </c>
      <c r="R20" s="17"/>
      <c r="S20" s="17">
        <f t="shared" si="3"/>
        <v>110580285</v>
      </c>
      <c r="T20" s="9"/>
      <c r="U20" s="13">
        <f t="shared" si="1"/>
        <v>-2.8586942164097E-2</v>
      </c>
    </row>
    <row r="21" spans="1:21">
      <c r="A21" s="3" t="s">
        <v>119</v>
      </c>
      <c r="C21" s="17">
        <v>0</v>
      </c>
      <c r="D21" s="17"/>
      <c r="E21" s="17">
        <v>0</v>
      </c>
      <c r="F21" s="17"/>
      <c r="G21" s="17">
        <v>0</v>
      </c>
      <c r="H21" s="17"/>
      <c r="I21" s="17">
        <f t="shared" si="2"/>
        <v>0</v>
      </c>
      <c r="J21" s="17"/>
      <c r="K21" s="13">
        <f t="shared" si="0"/>
        <v>0</v>
      </c>
      <c r="L21" s="17"/>
      <c r="M21" s="17">
        <v>0</v>
      </c>
      <c r="N21" s="17"/>
      <c r="O21" s="17">
        <v>0</v>
      </c>
      <c r="P21" s="17"/>
      <c r="Q21" s="17">
        <v>-61330329</v>
      </c>
      <c r="R21" s="17"/>
      <c r="S21" s="17">
        <f t="shared" si="3"/>
        <v>-61330329</v>
      </c>
      <c r="T21" s="9"/>
      <c r="U21" s="13">
        <f t="shared" si="1"/>
        <v>1.5854965177816652E-2</v>
      </c>
    </row>
    <row r="22" spans="1:21">
      <c r="A22" s="3" t="s">
        <v>33</v>
      </c>
      <c r="C22" s="17">
        <v>0</v>
      </c>
      <c r="D22" s="17"/>
      <c r="E22" s="17">
        <v>13596218</v>
      </c>
      <c r="F22" s="17"/>
      <c r="G22" s="17">
        <v>0</v>
      </c>
      <c r="H22" s="17"/>
      <c r="I22" s="17">
        <f t="shared" si="2"/>
        <v>13596218</v>
      </c>
      <c r="J22" s="17"/>
      <c r="K22" s="13">
        <f t="shared" si="0"/>
        <v>6.6526309625322411E-2</v>
      </c>
      <c r="L22" s="17"/>
      <c r="M22" s="17">
        <v>164131200</v>
      </c>
      <c r="N22" s="17"/>
      <c r="O22" s="17">
        <v>-118889311</v>
      </c>
      <c r="P22" s="17"/>
      <c r="Q22" s="17">
        <v>-2453829</v>
      </c>
      <c r="R22" s="17"/>
      <c r="S22" s="17">
        <f t="shared" si="3"/>
        <v>42788060</v>
      </c>
      <c r="T22" s="9"/>
      <c r="U22" s="13">
        <f t="shared" si="1"/>
        <v>-1.1061463592121437E-2</v>
      </c>
    </row>
    <row r="23" spans="1:21">
      <c r="A23" s="3" t="s">
        <v>25</v>
      </c>
      <c r="C23" s="17">
        <v>0</v>
      </c>
      <c r="D23" s="17"/>
      <c r="E23" s="17">
        <v>-30039892</v>
      </c>
      <c r="F23" s="17"/>
      <c r="G23" s="17">
        <v>0</v>
      </c>
      <c r="H23" s="17"/>
      <c r="I23" s="17">
        <f t="shared" si="2"/>
        <v>-30039892</v>
      </c>
      <c r="J23" s="17"/>
      <c r="K23" s="13">
        <f t="shared" si="0"/>
        <v>-0.14698522458990032</v>
      </c>
      <c r="L23" s="17"/>
      <c r="M23" s="17">
        <v>94148400</v>
      </c>
      <c r="N23" s="17"/>
      <c r="O23" s="17">
        <v>-381387986</v>
      </c>
      <c r="P23" s="17"/>
      <c r="Q23" s="17">
        <v>-21657559</v>
      </c>
      <c r="R23" s="17"/>
      <c r="S23" s="17">
        <f t="shared" si="3"/>
        <v>-308897145</v>
      </c>
      <c r="T23" s="9"/>
      <c r="U23" s="13">
        <f t="shared" si="1"/>
        <v>7.9855327003088158E-2</v>
      </c>
    </row>
    <row r="24" spans="1:21">
      <c r="A24" s="3" t="s">
        <v>32</v>
      </c>
      <c r="C24" s="17">
        <v>0</v>
      </c>
      <c r="D24" s="17"/>
      <c r="E24" s="17">
        <v>-91324944</v>
      </c>
      <c r="F24" s="17"/>
      <c r="G24" s="17">
        <v>0</v>
      </c>
      <c r="H24" s="17"/>
      <c r="I24" s="17">
        <f t="shared" si="2"/>
        <v>-91324944</v>
      </c>
      <c r="J24" s="17"/>
      <c r="K24" s="13">
        <f t="shared" si="0"/>
        <v>-0.44685305141909532</v>
      </c>
      <c r="L24" s="17"/>
      <c r="M24" s="17">
        <v>341555500</v>
      </c>
      <c r="N24" s="17"/>
      <c r="O24" s="17">
        <v>26650678</v>
      </c>
      <c r="P24" s="17"/>
      <c r="Q24" s="17">
        <v>32669754</v>
      </c>
      <c r="R24" s="17"/>
      <c r="S24" s="17">
        <f t="shared" si="3"/>
        <v>400875932</v>
      </c>
      <c r="T24" s="9"/>
      <c r="U24" s="13">
        <f t="shared" si="1"/>
        <v>-0.1036334558466953</v>
      </c>
    </row>
    <row r="25" spans="1:21">
      <c r="A25" s="3" t="s">
        <v>120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f t="shared" si="2"/>
        <v>0</v>
      </c>
      <c r="J25" s="17"/>
      <c r="K25" s="13">
        <f t="shared" si="0"/>
        <v>0</v>
      </c>
      <c r="L25" s="17"/>
      <c r="M25" s="17">
        <v>0</v>
      </c>
      <c r="N25" s="17"/>
      <c r="O25" s="17">
        <v>0</v>
      </c>
      <c r="P25" s="17"/>
      <c r="Q25" s="17">
        <v>329829766</v>
      </c>
      <c r="R25" s="17"/>
      <c r="S25" s="17">
        <f t="shared" si="3"/>
        <v>329829766</v>
      </c>
      <c r="T25" s="9"/>
      <c r="U25" s="13">
        <f t="shared" si="1"/>
        <v>-8.5266776484068996E-2</v>
      </c>
    </row>
    <row r="26" spans="1:21">
      <c r="A26" s="3" t="s">
        <v>121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f t="shared" si="2"/>
        <v>0</v>
      </c>
      <c r="J26" s="17"/>
      <c r="K26" s="13">
        <f t="shared" si="0"/>
        <v>0</v>
      </c>
      <c r="L26" s="17"/>
      <c r="M26" s="17">
        <v>0</v>
      </c>
      <c r="N26" s="17"/>
      <c r="O26" s="17">
        <v>0</v>
      </c>
      <c r="P26" s="17"/>
      <c r="Q26" s="17">
        <v>114242620</v>
      </c>
      <c r="R26" s="17"/>
      <c r="S26" s="17">
        <f t="shared" si="3"/>
        <v>114242620</v>
      </c>
      <c r="T26" s="9"/>
      <c r="U26" s="13">
        <f t="shared" si="1"/>
        <v>-2.9533719962965471E-2</v>
      </c>
    </row>
    <row r="27" spans="1:21">
      <c r="A27" s="3" t="s">
        <v>122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f t="shared" si="2"/>
        <v>0</v>
      </c>
      <c r="J27" s="17"/>
      <c r="K27" s="13">
        <f t="shared" si="0"/>
        <v>0</v>
      </c>
      <c r="L27" s="17"/>
      <c r="M27" s="17">
        <v>0</v>
      </c>
      <c r="N27" s="17"/>
      <c r="O27" s="17">
        <v>0</v>
      </c>
      <c r="P27" s="17"/>
      <c r="Q27" s="17">
        <v>-166405601</v>
      </c>
      <c r="R27" s="17"/>
      <c r="S27" s="17">
        <f t="shared" si="3"/>
        <v>-166405601</v>
      </c>
      <c r="T27" s="9"/>
      <c r="U27" s="13">
        <f t="shared" si="1"/>
        <v>4.3018764977579879E-2</v>
      </c>
    </row>
    <row r="28" spans="1:21">
      <c r="A28" s="3" t="s">
        <v>106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f t="shared" si="2"/>
        <v>0</v>
      </c>
      <c r="J28" s="17"/>
      <c r="K28" s="13">
        <f t="shared" si="0"/>
        <v>0</v>
      </c>
      <c r="L28" s="17"/>
      <c r="M28" s="17">
        <v>20389874</v>
      </c>
      <c r="N28" s="17"/>
      <c r="O28" s="17">
        <v>0</v>
      </c>
      <c r="P28" s="17"/>
      <c r="Q28" s="17">
        <v>79408124</v>
      </c>
      <c r="R28" s="17"/>
      <c r="S28" s="17">
        <f t="shared" si="3"/>
        <v>99797998</v>
      </c>
      <c r="T28" s="9"/>
      <c r="U28" s="13">
        <f t="shared" si="1"/>
        <v>-2.5799531959233676E-2</v>
      </c>
    </row>
    <row r="29" spans="1:21">
      <c r="A29" s="3" t="s">
        <v>123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f t="shared" si="2"/>
        <v>0</v>
      </c>
      <c r="J29" s="17"/>
      <c r="K29" s="13">
        <f t="shared" si="0"/>
        <v>0</v>
      </c>
      <c r="L29" s="17"/>
      <c r="M29" s="17">
        <v>0</v>
      </c>
      <c r="N29" s="17"/>
      <c r="O29" s="17">
        <v>0</v>
      </c>
      <c r="P29" s="17"/>
      <c r="Q29" s="17">
        <v>-107673388</v>
      </c>
      <c r="R29" s="17"/>
      <c r="S29" s="17">
        <f t="shared" si="3"/>
        <v>-107673388</v>
      </c>
      <c r="T29" s="9"/>
      <c r="U29" s="13">
        <f t="shared" si="1"/>
        <v>2.7835458331187841E-2</v>
      </c>
    </row>
    <row r="30" spans="1:21">
      <c r="A30" s="3" t="s">
        <v>17</v>
      </c>
      <c r="C30" s="17">
        <v>0</v>
      </c>
      <c r="D30" s="17"/>
      <c r="E30" s="17">
        <v>-132905187</v>
      </c>
      <c r="F30" s="17"/>
      <c r="G30" s="17">
        <v>0</v>
      </c>
      <c r="H30" s="17"/>
      <c r="I30" s="17">
        <f t="shared" si="2"/>
        <v>-132905187</v>
      </c>
      <c r="J30" s="17"/>
      <c r="K30" s="13">
        <f t="shared" si="0"/>
        <v>-0.65030522614254749</v>
      </c>
      <c r="L30" s="17"/>
      <c r="M30" s="17">
        <v>235152500</v>
      </c>
      <c r="N30" s="17"/>
      <c r="O30" s="17">
        <v>-346533588</v>
      </c>
      <c r="P30" s="17"/>
      <c r="Q30" s="17">
        <v>32950988</v>
      </c>
      <c r="R30" s="17"/>
      <c r="S30" s="17">
        <f t="shared" si="3"/>
        <v>-78430100</v>
      </c>
      <c r="T30" s="9"/>
      <c r="U30" s="13">
        <f t="shared" si="1"/>
        <v>2.0275555743271452E-2</v>
      </c>
    </row>
    <row r="31" spans="1:21">
      <c r="A31" s="3" t="s">
        <v>20</v>
      </c>
      <c r="C31" s="17">
        <v>0</v>
      </c>
      <c r="D31" s="17"/>
      <c r="E31" s="17">
        <v>-37511569</v>
      </c>
      <c r="F31" s="17"/>
      <c r="G31" s="17">
        <v>0</v>
      </c>
      <c r="H31" s="17"/>
      <c r="I31" s="17">
        <f t="shared" si="2"/>
        <v>-37511569</v>
      </c>
      <c r="J31" s="17"/>
      <c r="K31" s="13">
        <f t="shared" si="0"/>
        <v>-0.18354414836726254</v>
      </c>
      <c r="L31" s="17"/>
      <c r="M31" s="17">
        <v>198567876</v>
      </c>
      <c r="N31" s="17"/>
      <c r="O31" s="17">
        <v>-105721943</v>
      </c>
      <c r="P31" s="17"/>
      <c r="Q31" s="17">
        <v>31008472</v>
      </c>
      <c r="R31" s="17"/>
      <c r="S31" s="17">
        <f t="shared" si="3"/>
        <v>123854405</v>
      </c>
      <c r="T31" s="9"/>
      <c r="U31" s="13">
        <f t="shared" si="1"/>
        <v>-3.2018534881725493E-2</v>
      </c>
    </row>
    <row r="32" spans="1:21">
      <c r="A32" s="3" t="s">
        <v>124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f t="shared" si="2"/>
        <v>0</v>
      </c>
      <c r="J32" s="17"/>
      <c r="K32" s="13">
        <f t="shared" si="0"/>
        <v>0</v>
      </c>
      <c r="L32" s="17"/>
      <c r="M32" s="17">
        <v>0</v>
      </c>
      <c r="N32" s="17"/>
      <c r="O32" s="17">
        <v>0</v>
      </c>
      <c r="P32" s="17"/>
      <c r="Q32" s="17">
        <v>36360205</v>
      </c>
      <c r="R32" s="17"/>
      <c r="S32" s="17">
        <f t="shared" si="3"/>
        <v>36360205</v>
      </c>
      <c r="T32" s="9"/>
      <c r="U32" s="13">
        <f t="shared" si="1"/>
        <v>-9.3997503932071666E-3</v>
      </c>
    </row>
    <row r="33" spans="1:21">
      <c r="A33" s="3" t="s">
        <v>15</v>
      </c>
      <c r="C33" s="17">
        <v>0</v>
      </c>
      <c r="D33" s="17"/>
      <c r="E33" s="17">
        <v>85450779</v>
      </c>
      <c r="F33" s="17"/>
      <c r="G33" s="17">
        <v>0</v>
      </c>
      <c r="H33" s="17"/>
      <c r="I33" s="17">
        <f t="shared" si="2"/>
        <v>85450779</v>
      </c>
      <c r="J33" s="17"/>
      <c r="K33" s="13">
        <f t="shared" si="0"/>
        <v>0.41811075561446553</v>
      </c>
      <c r="L33" s="17"/>
      <c r="M33" s="17">
        <v>37643428</v>
      </c>
      <c r="N33" s="17"/>
      <c r="O33" s="17">
        <v>-17260629</v>
      </c>
      <c r="P33" s="17"/>
      <c r="Q33" s="17">
        <v>5037475</v>
      </c>
      <c r="R33" s="17"/>
      <c r="S33" s="17">
        <f t="shared" si="3"/>
        <v>25420274</v>
      </c>
      <c r="T33" s="9"/>
      <c r="U33" s="13">
        <f t="shared" si="1"/>
        <v>-6.5715864508171483E-3</v>
      </c>
    </row>
    <row r="34" spans="1:21">
      <c r="A34" s="3" t="s">
        <v>125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f t="shared" si="2"/>
        <v>0</v>
      </c>
      <c r="J34" s="17"/>
      <c r="K34" s="13">
        <f t="shared" si="0"/>
        <v>0</v>
      </c>
      <c r="L34" s="17"/>
      <c r="M34" s="17">
        <v>0</v>
      </c>
      <c r="N34" s="17"/>
      <c r="O34" s="17">
        <v>0</v>
      </c>
      <c r="P34" s="17"/>
      <c r="Q34" s="17">
        <v>-3782784537</v>
      </c>
      <c r="R34" s="17"/>
      <c r="S34" s="17">
        <f t="shared" si="3"/>
        <v>-3782784537</v>
      </c>
      <c r="T34" s="9"/>
      <c r="U34" s="13">
        <f t="shared" si="1"/>
        <v>0.97791611568426917</v>
      </c>
    </row>
    <row r="35" spans="1:21">
      <c r="A35" s="3" t="s">
        <v>126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f t="shared" si="2"/>
        <v>0</v>
      </c>
      <c r="J35" s="17"/>
      <c r="K35" s="13">
        <f t="shared" si="0"/>
        <v>0</v>
      </c>
      <c r="L35" s="17"/>
      <c r="M35" s="17">
        <v>0</v>
      </c>
      <c r="N35" s="17"/>
      <c r="O35" s="17">
        <v>0</v>
      </c>
      <c r="P35" s="17"/>
      <c r="Q35" s="17">
        <v>3217250</v>
      </c>
      <c r="R35" s="17"/>
      <c r="S35" s="17">
        <f t="shared" si="3"/>
        <v>3217250</v>
      </c>
      <c r="T35" s="9"/>
      <c r="U35" s="13">
        <f t="shared" si="1"/>
        <v>-8.3171552395113716E-4</v>
      </c>
    </row>
    <row r="36" spans="1:21">
      <c r="A36" s="3" t="s">
        <v>127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f t="shared" si="2"/>
        <v>0</v>
      </c>
      <c r="J36" s="17"/>
      <c r="K36" s="13">
        <f t="shared" si="0"/>
        <v>0</v>
      </c>
      <c r="L36" s="17"/>
      <c r="M36" s="17">
        <v>0</v>
      </c>
      <c r="N36" s="17"/>
      <c r="O36" s="17">
        <v>0</v>
      </c>
      <c r="P36" s="17"/>
      <c r="Q36" s="17">
        <v>-172085427</v>
      </c>
      <c r="R36" s="17"/>
      <c r="S36" s="17">
        <f t="shared" si="3"/>
        <v>-172085427</v>
      </c>
      <c r="T36" s="9"/>
      <c r="U36" s="13">
        <f t="shared" si="1"/>
        <v>4.4487099566915898E-2</v>
      </c>
    </row>
    <row r="37" spans="1:21">
      <c r="A37" s="3" t="s">
        <v>27</v>
      </c>
      <c r="C37" s="17">
        <v>0</v>
      </c>
      <c r="D37" s="17"/>
      <c r="E37" s="17">
        <v>4799164</v>
      </c>
      <c r="F37" s="17"/>
      <c r="G37" s="17">
        <v>0</v>
      </c>
      <c r="H37" s="17"/>
      <c r="I37" s="17">
        <f t="shared" si="2"/>
        <v>4799164</v>
      </c>
      <c r="J37" s="17"/>
      <c r="K37" s="13">
        <f t="shared" si="0"/>
        <v>2.3482314729485858E-2</v>
      </c>
      <c r="L37" s="17"/>
      <c r="M37" s="17">
        <v>20075508</v>
      </c>
      <c r="N37" s="17"/>
      <c r="O37" s="17">
        <v>-295112808</v>
      </c>
      <c r="P37" s="17"/>
      <c r="Q37" s="17">
        <v>6124962</v>
      </c>
      <c r="R37" s="17"/>
      <c r="S37" s="17">
        <f t="shared" si="3"/>
        <v>-268912338</v>
      </c>
      <c r="T37" s="9"/>
      <c r="U37" s="13">
        <f t="shared" si="1"/>
        <v>6.9518553452978568E-2</v>
      </c>
    </row>
    <row r="38" spans="1:21">
      <c r="A38" s="3" t="s">
        <v>128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f>C38+E38+G38</f>
        <v>0</v>
      </c>
      <c r="J38" s="17"/>
      <c r="K38" s="13">
        <f t="shared" si="0"/>
        <v>0</v>
      </c>
      <c r="L38" s="17"/>
      <c r="M38" s="17">
        <v>0</v>
      </c>
      <c r="N38" s="17"/>
      <c r="O38" s="17">
        <v>0</v>
      </c>
      <c r="P38" s="17"/>
      <c r="Q38" s="17">
        <v>-275854405</v>
      </c>
      <c r="R38" s="17"/>
      <c r="S38" s="17">
        <f t="shared" si="3"/>
        <v>-275854405</v>
      </c>
      <c r="T38" s="9"/>
      <c r="U38" s="13">
        <f t="shared" si="1"/>
        <v>7.1313199468118482E-2</v>
      </c>
    </row>
    <row r="39" spans="1:21">
      <c r="A39" s="3" t="s">
        <v>19</v>
      </c>
      <c r="C39" s="17">
        <v>0</v>
      </c>
      <c r="D39" s="17"/>
      <c r="E39" s="17">
        <v>73746105</v>
      </c>
      <c r="F39" s="17"/>
      <c r="G39" s="17">
        <v>0</v>
      </c>
      <c r="H39" s="17"/>
      <c r="I39" s="17">
        <f t="shared" si="2"/>
        <v>73746105</v>
      </c>
      <c r="J39" s="17"/>
      <c r="K39" s="13">
        <f t="shared" si="0"/>
        <v>0.36083977286121305</v>
      </c>
      <c r="L39" s="17"/>
      <c r="M39" s="17">
        <v>90553811</v>
      </c>
      <c r="N39" s="17"/>
      <c r="O39" s="17">
        <v>-29835181</v>
      </c>
      <c r="P39" s="17"/>
      <c r="Q39" s="17">
        <v>0</v>
      </c>
      <c r="R39" s="17"/>
      <c r="S39" s="17">
        <f t="shared" si="3"/>
        <v>60718630</v>
      </c>
      <c r="T39" s="9"/>
      <c r="U39" s="13">
        <f t="shared" si="1"/>
        <v>-1.5696830263126967E-2</v>
      </c>
    </row>
    <row r="40" spans="1:21">
      <c r="A40" s="3" t="s">
        <v>23</v>
      </c>
      <c r="C40" s="17">
        <v>0</v>
      </c>
      <c r="D40" s="17"/>
      <c r="E40" s="17">
        <v>-47688156</v>
      </c>
      <c r="F40" s="17"/>
      <c r="G40" s="17">
        <v>0</v>
      </c>
      <c r="H40" s="17"/>
      <c r="I40" s="17">
        <f t="shared" si="2"/>
        <v>-47688156</v>
      </c>
      <c r="J40" s="17"/>
      <c r="K40" s="13">
        <f t="shared" si="0"/>
        <v>-0.23333819974912703</v>
      </c>
      <c r="L40" s="17"/>
      <c r="M40" s="17">
        <v>0</v>
      </c>
      <c r="N40" s="17"/>
      <c r="O40" s="17">
        <v>-56871904</v>
      </c>
      <c r="P40" s="17"/>
      <c r="Q40" s="17">
        <v>0</v>
      </c>
      <c r="R40" s="17"/>
      <c r="S40" s="17">
        <f t="shared" si="3"/>
        <v>-56871904</v>
      </c>
      <c r="T40" s="9"/>
      <c r="U40" s="13">
        <f t="shared" si="1"/>
        <v>1.4702384158352249E-2</v>
      </c>
    </row>
    <row r="41" spans="1:21">
      <c r="A41" s="3" t="s">
        <v>26</v>
      </c>
      <c r="C41" s="17">
        <v>0</v>
      </c>
      <c r="D41" s="17"/>
      <c r="E41" s="17">
        <v>-8131914</v>
      </c>
      <c r="F41" s="17"/>
      <c r="G41" s="17">
        <v>0</v>
      </c>
      <c r="H41" s="17"/>
      <c r="I41" s="17">
        <f>C41+E41+G41</f>
        <v>-8131914</v>
      </c>
      <c r="J41" s="17"/>
      <c r="K41" s="13">
        <f t="shared" si="0"/>
        <v>-3.9789464144403541E-2</v>
      </c>
      <c r="L41" s="17"/>
      <c r="M41" s="17">
        <v>0</v>
      </c>
      <c r="N41" s="17"/>
      <c r="O41" s="17">
        <v>-33554356</v>
      </c>
      <c r="P41" s="17"/>
      <c r="Q41" s="17">
        <v>0</v>
      </c>
      <c r="R41" s="17"/>
      <c r="S41" s="17">
        <f>M41+O41+Q41</f>
        <v>-33554356</v>
      </c>
      <c r="T41" s="9"/>
      <c r="U41" s="13">
        <f t="shared" si="1"/>
        <v>8.6743892396869953E-3</v>
      </c>
    </row>
    <row r="42" spans="1:21" ht="25.5" thickBot="1">
      <c r="C42" s="19">
        <f>SUM(C8:C41)</f>
        <v>0</v>
      </c>
      <c r="D42" s="20"/>
      <c r="E42" s="18">
        <f>SUM(E8:E41)</f>
        <v>-442157496</v>
      </c>
      <c r="F42" s="20"/>
      <c r="G42" s="18">
        <f>SUM(G8:G41)</f>
        <v>646531045</v>
      </c>
      <c r="H42" s="20"/>
      <c r="I42" s="18">
        <f>SUM(I8:I41)</f>
        <v>204373549</v>
      </c>
      <c r="J42" s="20"/>
      <c r="K42" s="16">
        <f>SUM(K8:K41)</f>
        <v>0.99999999999999989</v>
      </c>
      <c r="L42" s="20"/>
      <c r="M42" s="18">
        <f>SUM(M8:M41)</f>
        <v>2387477277</v>
      </c>
      <c r="N42" s="20"/>
      <c r="O42" s="18">
        <f>SUM(O8:O41)</f>
        <v>-2984623778</v>
      </c>
      <c r="P42" s="20"/>
      <c r="Q42" s="18">
        <f>SUM(Q8:Q41)</f>
        <v>-3271063130</v>
      </c>
      <c r="R42" s="20"/>
      <c r="S42" s="18">
        <f>SUM(S8:S41)</f>
        <v>-3868209631</v>
      </c>
      <c r="U42" s="14">
        <f>SUM(U8:U41)</f>
        <v>0.99999999999999989</v>
      </c>
    </row>
    <row r="43" spans="1:21" ht="25.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4"/>
  <sheetViews>
    <sheetView rightToLeft="1" workbookViewId="0">
      <selection activeCell="I23" sqref="I23"/>
    </sheetView>
  </sheetViews>
  <sheetFormatPr defaultRowHeight="24.75"/>
  <cols>
    <col min="1" max="1" width="37.42578125" style="3" bestFit="1" customWidth="1"/>
    <col min="2" max="2" width="1" style="3" customWidth="1"/>
    <col min="3" max="3" width="19" style="3" bestFit="1" customWidth="1"/>
    <col min="4" max="4" width="1" style="3" customWidth="1"/>
    <col min="5" max="5" width="20.28515625" style="3" bestFit="1" customWidth="1"/>
    <col min="6" max="6" width="1" style="3" customWidth="1"/>
    <col min="7" max="7" width="14.8554687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19" style="3" bestFit="1" customWidth="1"/>
    <col min="12" max="12" width="1" style="3" customWidth="1"/>
    <col min="13" max="13" width="20.2851562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18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9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6.25">
      <c r="A6" s="24" t="s">
        <v>83</v>
      </c>
      <c r="C6" s="25" t="s">
        <v>81</v>
      </c>
      <c r="D6" s="25" t="s">
        <v>81</v>
      </c>
      <c r="E6" s="25" t="s">
        <v>81</v>
      </c>
      <c r="F6" s="25" t="s">
        <v>81</v>
      </c>
      <c r="G6" s="25" t="s">
        <v>81</v>
      </c>
      <c r="H6" s="25" t="s">
        <v>81</v>
      </c>
      <c r="I6" s="25" t="s">
        <v>81</v>
      </c>
      <c r="K6" s="25" t="s">
        <v>82</v>
      </c>
      <c r="L6" s="25" t="s">
        <v>82</v>
      </c>
      <c r="M6" s="25" t="s">
        <v>82</v>
      </c>
      <c r="N6" s="25" t="s">
        <v>82</v>
      </c>
      <c r="O6" s="25" t="s">
        <v>82</v>
      </c>
      <c r="P6" s="25" t="s">
        <v>82</v>
      </c>
      <c r="Q6" s="25" t="s">
        <v>82</v>
      </c>
    </row>
    <row r="7" spans="1:19" ht="26.25">
      <c r="A7" s="25" t="s">
        <v>83</v>
      </c>
      <c r="C7" s="25" t="s">
        <v>140</v>
      </c>
      <c r="E7" s="25" t="s">
        <v>137</v>
      </c>
      <c r="G7" s="25" t="s">
        <v>138</v>
      </c>
      <c r="I7" s="25" t="s">
        <v>141</v>
      </c>
      <c r="K7" s="25" t="s">
        <v>140</v>
      </c>
      <c r="M7" s="25" t="s">
        <v>137</v>
      </c>
      <c r="O7" s="25" t="s">
        <v>138</v>
      </c>
      <c r="Q7" s="25" t="s">
        <v>141</v>
      </c>
    </row>
    <row r="8" spans="1:19">
      <c r="A8" s="3" t="s">
        <v>130</v>
      </c>
      <c r="C8" s="17">
        <v>0</v>
      </c>
      <c r="D8" s="17"/>
      <c r="E8" s="17">
        <v>0</v>
      </c>
      <c r="F8" s="17"/>
      <c r="G8" s="17">
        <v>0</v>
      </c>
      <c r="H8" s="17"/>
      <c r="I8" s="17">
        <f>C8+E8+G8</f>
        <v>0</v>
      </c>
      <c r="J8" s="17"/>
      <c r="K8" s="17">
        <v>0</v>
      </c>
      <c r="L8" s="17"/>
      <c r="M8" s="17">
        <v>0</v>
      </c>
      <c r="N8" s="17"/>
      <c r="O8" s="17">
        <v>49859615</v>
      </c>
      <c r="P8" s="17"/>
      <c r="Q8" s="17">
        <f>K8+M8+O8</f>
        <v>49859615</v>
      </c>
      <c r="R8" s="17"/>
      <c r="S8" s="17"/>
    </row>
    <row r="9" spans="1:19">
      <c r="A9" s="3" t="s">
        <v>131</v>
      </c>
      <c r="C9" s="17">
        <v>0</v>
      </c>
      <c r="D9" s="17"/>
      <c r="E9" s="17">
        <v>0</v>
      </c>
      <c r="F9" s="17"/>
      <c r="G9" s="17">
        <v>0</v>
      </c>
      <c r="H9" s="17"/>
      <c r="I9" s="17">
        <f t="shared" ref="I9:I19" si="0">C9+E9+G9</f>
        <v>0</v>
      </c>
      <c r="J9" s="17"/>
      <c r="K9" s="17">
        <v>0</v>
      </c>
      <c r="L9" s="17"/>
      <c r="M9" s="17">
        <v>0</v>
      </c>
      <c r="N9" s="17"/>
      <c r="O9" s="17">
        <v>16018743</v>
      </c>
      <c r="P9" s="17"/>
      <c r="Q9" s="17">
        <f t="shared" ref="Q9:Q19" si="1">K9+M9+O9</f>
        <v>16018743</v>
      </c>
      <c r="R9" s="17"/>
      <c r="S9" s="17"/>
    </row>
    <row r="10" spans="1:19">
      <c r="A10" s="3" t="s">
        <v>132</v>
      </c>
      <c r="C10" s="17">
        <v>0</v>
      </c>
      <c r="D10" s="17"/>
      <c r="E10" s="17">
        <v>0</v>
      </c>
      <c r="F10" s="17"/>
      <c r="G10" s="17">
        <v>0</v>
      </c>
      <c r="H10" s="17"/>
      <c r="I10" s="17">
        <f t="shared" si="0"/>
        <v>0</v>
      </c>
      <c r="J10" s="17"/>
      <c r="K10" s="17">
        <v>0</v>
      </c>
      <c r="L10" s="17"/>
      <c r="M10" s="17">
        <v>0</v>
      </c>
      <c r="N10" s="17"/>
      <c r="O10" s="17">
        <v>312325215</v>
      </c>
      <c r="P10" s="17"/>
      <c r="Q10" s="17">
        <f t="shared" si="1"/>
        <v>312325215</v>
      </c>
      <c r="R10" s="17"/>
      <c r="S10" s="17"/>
    </row>
    <row r="11" spans="1:19">
      <c r="A11" s="3" t="s">
        <v>133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f t="shared" si="0"/>
        <v>0</v>
      </c>
      <c r="J11" s="17"/>
      <c r="K11" s="17">
        <v>0</v>
      </c>
      <c r="L11" s="17"/>
      <c r="M11" s="17">
        <v>0</v>
      </c>
      <c r="N11" s="17"/>
      <c r="O11" s="17">
        <v>71112605</v>
      </c>
      <c r="P11" s="17"/>
      <c r="Q11" s="17">
        <f t="shared" si="1"/>
        <v>71112605</v>
      </c>
      <c r="R11" s="17"/>
      <c r="S11" s="17"/>
    </row>
    <row r="12" spans="1:19">
      <c r="A12" s="3" t="s">
        <v>48</v>
      </c>
      <c r="C12" s="17">
        <v>0</v>
      </c>
      <c r="D12" s="17"/>
      <c r="E12" s="17">
        <v>46603992</v>
      </c>
      <c r="F12" s="17"/>
      <c r="G12" s="17">
        <v>0</v>
      </c>
      <c r="H12" s="17"/>
      <c r="I12" s="17">
        <f t="shared" si="0"/>
        <v>46603992</v>
      </c>
      <c r="J12" s="17"/>
      <c r="K12" s="17">
        <v>0</v>
      </c>
      <c r="L12" s="17"/>
      <c r="M12" s="17">
        <v>533846052</v>
      </c>
      <c r="N12" s="17"/>
      <c r="O12" s="17">
        <v>43035474</v>
      </c>
      <c r="P12" s="17"/>
      <c r="Q12" s="17">
        <f t="shared" si="1"/>
        <v>576881526</v>
      </c>
      <c r="R12" s="17"/>
      <c r="S12" s="17"/>
    </row>
    <row r="13" spans="1:19">
      <c r="A13" s="3" t="s">
        <v>51</v>
      </c>
      <c r="C13" s="17">
        <v>0</v>
      </c>
      <c r="D13" s="17"/>
      <c r="E13" s="17">
        <v>37673971</v>
      </c>
      <c r="F13" s="17"/>
      <c r="G13" s="17">
        <v>0</v>
      </c>
      <c r="H13" s="17"/>
      <c r="I13" s="17">
        <f t="shared" si="0"/>
        <v>37673971</v>
      </c>
      <c r="J13" s="17"/>
      <c r="K13" s="17">
        <v>0</v>
      </c>
      <c r="L13" s="17"/>
      <c r="M13" s="17">
        <v>405108649</v>
      </c>
      <c r="N13" s="17"/>
      <c r="O13" s="17">
        <v>143534719</v>
      </c>
      <c r="P13" s="17"/>
      <c r="Q13" s="17">
        <f t="shared" si="1"/>
        <v>548643368</v>
      </c>
      <c r="R13" s="17"/>
      <c r="S13" s="17"/>
    </row>
    <row r="14" spans="1:19">
      <c r="A14" s="3" t="s">
        <v>134</v>
      </c>
      <c r="C14" s="17">
        <v>0</v>
      </c>
      <c r="D14" s="17"/>
      <c r="E14" s="17">
        <v>0</v>
      </c>
      <c r="F14" s="17"/>
      <c r="G14" s="17">
        <v>0</v>
      </c>
      <c r="H14" s="17"/>
      <c r="I14" s="17">
        <f t="shared" si="0"/>
        <v>0</v>
      </c>
      <c r="J14" s="17"/>
      <c r="K14" s="17">
        <v>0</v>
      </c>
      <c r="L14" s="17"/>
      <c r="M14" s="17">
        <v>0</v>
      </c>
      <c r="N14" s="17"/>
      <c r="O14" s="17">
        <v>74930464</v>
      </c>
      <c r="P14" s="17"/>
      <c r="Q14" s="17">
        <f t="shared" si="1"/>
        <v>74930464</v>
      </c>
      <c r="R14" s="17"/>
      <c r="S14" s="17"/>
    </row>
    <row r="15" spans="1:19">
      <c r="A15" s="3" t="s">
        <v>135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f t="shared" si="0"/>
        <v>0</v>
      </c>
      <c r="J15" s="17"/>
      <c r="K15" s="17">
        <v>0</v>
      </c>
      <c r="L15" s="17"/>
      <c r="M15" s="17">
        <v>0</v>
      </c>
      <c r="N15" s="17"/>
      <c r="O15" s="17">
        <v>871438</v>
      </c>
      <c r="P15" s="17"/>
      <c r="Q15" s="17">
        <f t="shared" si="1"/>
        <v>871438</v>
      </c>
      <c r="R15" s="17"/>
      <c r="S15" s="17"/>
    </row>
    <row r="16" spans="1:19">
      <c r="A16" s="3" t="s">
        <v>54</v>
      </c>
      <c r="C16" s="17">
        <v>0</v>
      </c>
      <c r="D16" s="17"/>
      <c r="E16" s="17">
        <v>71065267</v>
      </c>
      <c r="F16" s="17"/>
      <c r="G16" s="17">
        <v>0</v>
      </c>
      <c r="H16" s="17"/>
      <c r="I16" s="17">
        <f t="shared" si="0"/>
        <v>71065267</v>
      </c>
      <c r="J16" s="17"/>
      <c r="K16" s="17">
        <v>0</v>
      </c>
      <c r="L16" s="17"/>
      <c r="M16" s="17">
        <v>618682499</v>
      </c>
      <c r="N16" s="17"/>
      <c r="O16" s="17">
        <v>359328748</v>
      </c>
      <c r="P16" s="17"/>
      <c r="Q16" s="17">
        <f t="shared" si="1"/>
        <v>978011247</v>
      </c>
      <c r="R16" s="17"/>
      <c r="S16" s="17"/>
    </row>
    <row r="17" spans="1:19">
      <c r="A17" s="3" t="s">
        <v>57</v>
      </c>
      <c r="C17" s="17">
        <v>0</v>
      </c>
      <c r="D17" s="17"/>
      <c r="E17" s="17">
        <v>30802916</v>
      </c>
      <c r="F17" s="17"/>
      <c r="G17" s="17">
        <v>0</v>
      </c>
      <c r="H17" s="17"/>
      <c r="I17" s="17">
        <f t="shared" si="0"/>
        <v>30802916</v>
      </c>
      <c r="J17" s="17"/>
      <c r="K17" s="17">
        <v>0</v>
      </c>
      <c r="L17" s="17"/>
      <c r="M17" s="17">
        <v>323828874</v>
      </c>
      <c r="N17" s="17"/>
      <c r="O17" s="17">
        <v>0</v>
      </c>
      <c r="P17" s="17"/>
      <c r="Q17" s="17">
        <f t="shared" si="1"/>
        <v>323828874</v>
      </c>
      <c r="R17" s="17"/>
      <c r="S17" s="17"/>
    </row>
    <row r="18" spans="1:19">
      <c r="A18" s="3" t="s">
        <v>44</v>
      </c>
      <c r="C18" s="17">
        <v>0</v>
      </c>
      <c r="D18" s="17"/>
      <c r="E18" s="17">
        <v>55568527</v>
      </c>
      <c r="F18" s="17"/>
      <c r="G18" s="17">
        <v>0</v>
      </c>
      <c r="H18" s="17"/>
      <c r="I18" s="17">
        <f t="shared" si="0"/>
        <v>55568527</v>
      </c>
      <c r="J18" s="17"/>
      <c r="K18" s="17">
        <v>0</v>
      </c>
      <c r="L18" s="17"/>
      <c r="M18" s="17">
        <v>645572905</v>
      </c>
      <c r="N18" s="17"/>
      <c r="O18" s="17">
        <v>0</v>
      </c>
      <c r="P18" s="17"/>
      <c r="Q18" s="17">
        <f t="shared" si="1"/>
        <v>645572905</v>
      </c>
      <c r="R18" s="17"/>
      <c r="S18" s="17"/>
    </row>
    <row r="19" spans="1:19">
      <c r="A19" s="3" t="s">
        <v>60</v>
      </c>
      <c r="C19" s="17">
        <v>0</v>
      </c>
      <c r="D19" s="17"/>
      <c r="E19" s="17">
        <v>11113176</v>
      </c>
      <c r="F19" s="17"/>
      <c r="G19" s="17">
        <v>0</v>
      </c>
      <c r="H19" s="17"/>
      <c r="I19" s="17">
        <f t="shared" si="0"/>
        <v>11113176</v>
      </c>
      <c r="J19" s="17"/>
      <c r="K19" s="17">
        <v>0</v>
      </c>
      <c r="L19" s="17"/>
      <c r="M19" s="17">
        <v>11113176</v>
      </c>
      <c r="N19" s="17"/>
      <c r="O19" s="17">
        <v>0</v>
      </c>
      <c r="P19" s="17"/>
      <c r="Q19" s="17">
        <f t="shared" si="1"/>
        <v>11113176</v>
      </c>
      <c r="R19" s="17"/>
      <c r="S19" s="17"/>
    </row>
    <row r="20" spans="1:19" ht="25.5" thickBot="1">
      <c r="C20" s="19"/>
      <c r="D20" s="17"/>
      <c r="E20" s="19">
        <f>SUM(E8:E19)</f>
        <v>252827849</v>
      </c>
      <c r="F20" s="17"/>
      <c r="G20" s="19">
        <f>SUM(G8:G19)</f>
        <v>0</v>
      </c>
      <c r="H20" s="17"/>
      <c r="I20" s="19">
        <f>SUM(I8:I19)</f>
        <v>252827849</v>
      </c>
      <c r="J20" s="17"/>
      <c r="K20" s="19">
        <f>SUM(K8:K19)</f>
        <v>0</v>
      </c>
      <c r="L20" s="17"/>
      <c r="M20" s="19">
        <f>SUM(M8:M19)</f>
        <v>2538152155</v>
      </c>
      <c r="N20" s="17"/>
      <c r="O20" s="19">
        <f>SUM(O8:O19)</f>
        <v>1071017021</v>
      </c>
      <c r="P20" s="17"/>
      <c r="Q20" s="19">
        <f>SUM(Q8:Q19)</f>
        <v>3609169176</v>
      </c>
      <c r="R20" s="17"/>
      <c r="S20" s="17"/>
    </row>
    <row r="21" spans="1:19" ht="25.5" thickTop="1">
      <c r="C21" s="17"/>
      <c r="D21" s="17"/>
      <c r="E21" s="17"/>
      <c r="F21" s="17"/>
      <c r="G21" s="17"/>
      <c r="H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T13"/>
  <sheetViews>
    <sheetView rightToLeft="1" topLeftCell="B1" workbookViewId="0">
      <selection activeCell="K8" sqref="K8"/>
    </sheetView>
  </sheetViews>
  <sheetFormatPr defaultRowHeight="24.75"/>
  <cols>
    <col min="1" max="1" width="24.7109375" style="3" bestFit="1" customWidth="1"/>
    <col min="2" max="2" width="1" style="3" customWidth="1"/>
    <col min="3" max="3" width="28.140625" style="3" bestFit="1" customWidth="1"/>
    <col min="4" max="4" width="1" style="3" customWidth="1"/>
    <col min="5" max="5" width="36.85546875" style="3" bestFit="1" customWidth="1"/>
    <col min="6" max="6" width="1" style="3" customWidth="1"/>
    <col min="7" max="7" width="32" style="3" bestFit="1" customWidth="1"/>
    <col min="8" max="8" width="1" style="3" customWidth="1"/>
    <col min="9" max="9" width="36.85546875" style="3" bestFit="1" customWidth="1"/>
    <col min="10" max="10" width="1" style="3" customWidth="1"/>
    <col min="11" max="11" width="32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20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20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20" ht="26.25">
      <c r="A6" s="25" t="s">
        <v>142</v>
      </c>
      <c r="B6" s="25" t="s">
        <v>142</v>
      </c>
      <c r="C6" s="25" t="s">
        <v>142</v>
      </c>
      <c r="E6" s="25" t="s">
        <v>81</v>
      </c>
      <c r="F6" s="25" t="s">
        <v>81</v>
      </c>
      <c r="G6" s="25" t="s">
        <v>81</v>
      </c>
      <c r="I6" s="25" t="s">
        <v>82</v>
      </c>
      <c r="J6" s="25" t="s">
        <v>82</v>
      </c>
      <c r="K6" s="25" t="s">
        <v>82</v>
      </c>
    </row>
    <row r="7" spans="1:20" ht="26.25">
      <c r="A7" s="25" t="s">
        <v>143</v>
      </c>
      <c r="C7" s="25" t="s">
        <v>66</v>
      </c>
      <c r="E7" s="25" t="s">
        <v>144</v>
      </c>
      <c r="G7" s="25" t="s">
        <v>145</v>
      </c>
      <c r="I7" s="25" t="s">
        <v>144</v>
      </c>
      <c r="K7" s="25" t="s">
        <v>145</v>
      </c>
    </row>
    <row r="8" spans="1:20">
      <c r="A8" s="3" t="s">
        <v>72</v>
      </c>
      <c r="C8" s="9" t="s">
        <v>73</v>
      </c>
      <c r="D8" s="9"/>
      <c r="E8" s="12">
        <v>55907</v>
      </c>
      <c r="F8" s="9"/>
      <c r="G8" s="13">
        <f>E8/$E$10</f>
        <v>9.0711730202899493E-2</v>
      </c>
      <c r="H8" s="9"/>
      <c r="I8" s="12">
        <v>77307623</v>
      </c>
      <c r="J8" s="9"/>
      <c r="K8" s="13">
        <v>0.98506559724320963</v>
      </c>
      <c r="L8" s="9"/>
      <c r="M8" s="9"/>
      <c r="N8" s="9"/>
      <c r="O8" s="9"/>
      <c r="P8" s="9"/>
      <c r="Q8" s="9"/>
      <c r="R8" s="9"/>
      <c r="S8" s="9"/>
      <c r="T8" s="9"/>
    </row>
    <row r="9" spans="1:20">
      <c r="A9" s="3" t="s">
        <v>76</v>
      </c>
      <c r="C9" s="9" t="s">
        <v>77</v>
      </c>
      <c r="D9" s="9"/>
      <c r="E9" s="12">
        <v>560408</v>
      </c>
      <c r="F9" s="9"/>
      <c r="G9" s="13">
        <f>E9/$E$10</f>
        <v>0.90928826979710053</v>
      </c>
      <c r="H9" s="9"/>
      <c r="I9" s="12">
        <v>1172047</v>
      </c>
      <c r="J9" s="9"/>
      <c r="K9" s="13">
        <v>1.4934402756790388E-2</v>
      </c>
      <c r="L9" s="9"/>
      <c r="M9" s="9"/>
      <c r="N9" s="9"/>
      <c r="O9" s="9"/>
      <c r="P9" s="9"/>
      <c r="Q9" s="9"/>
      <c r="R9" s="9"/>
      <c r="S9" s="9"/>
      <c r="T9" s="9"/>
    </row>
    <row r="10" spans="1:20" ht="25.5" thickBot="1">
      <c r="C10" s="9"/>
      <c r="D10" s="9"/>
      <c r="E10" s="15">
        <f>SUM(E8:E9)</f>
        <v>616315</v>
      </c>
      <c r="F10" s="9"/>
      <c r="G10" s="16">
        <f>SUM(G8:G9)</f>
        <v>1</v>
      </c>
      <c r="H10" s="9"/>
      <c r="I10" s="15">
        <f>SUM(I8:I9)</f>
        <v>78479670</v>
      </c>
      <c r="J10" s="9"/>
      <c r="K10" s="16">
        <f>SUM(K8:K9)</f>
        <v>1</v>
      </c>
      <c r="L10" s="9"/>
      <c r="M10" s="9"/>
      <c r="N10" s="9"/>
      <c r="O10" s="9"/>
      <c r="P10" s="9"/>
      <c r="Q10" s="9"/>
      <c r="R10" s="9"/>
      <c r="S10" s="9"/>
      <c r="T10" s="9"/>
    </row>
    <row r="11" spans="1:20" ht="25.5" thickTop="1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2" sqref="E12"/>
    </sheetView>
  </sheetViews>
  <sheetFormatPr defaultRowHeight="24.75"/>
  <cols>
    <col min="1" max="1" width="34.5703125" style="3" bestFit="1" customWidth="1"/>
    <col min="2" max="2" width="1" style="3" customWidth="1"/>
    <col min="3" max="3" width="8.5703125" style="3" bestFit="1" customWidth="1"/>
    <col min="4" max="4" width="1" style="3" customWidth="1"/>
    <col min="5" max="5" width="18.57031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6.25">
      <c r="A2" s="24" t="s">
        <v>0</v>
      </c>
      <c r="B2" s="24"/>
      <c r="C2" s="24"/>
      <c r="D2" s="24"/>
      <c r="E2" s="24"/>
    </row>
    <row r="3" spans="1:5" ht="26.25">
      <c r="A3" s="24" t="s">
        <v>79</v>
      </c>
      <c r="B3" s="24"/>
      <c r="C3" s="24"/>
      <c r="D3" s="24"/>
      <c r="E3" s="24"/>
    </row>
    <row r="4" spans="1:5" ht="26.25">
      <c r="A4" s="24" t="s">
        <v>2</v>
      </c>
      <c r="B4" s="24"/>
      <c r="C4" s="24"/>
      <c r="D4" s="24"/>
      <c r="E4" s="24"/>
    </row>
    <row r="5" spans="1:5">
      <c r="C5" s="26" t="s">
        <v>81</v>
      </c>
      <c r="E5" s="3" t="s">
        <v>152</v>
      </c>
    </row>
    <row r="6" spans="1:5">
      <c r="A6" s="24" t="s">
        <v>146</v>
      </c>
      <c r="C6" s="26"/>
      <c r="E6" s="21" t="s">
        <v>153</v>
      </c>
    </row>
    <row r="7" spans="1:5" ht="26.25">
      <c r="A7" s="25" t="s">
        <v>146</v>
      </c>
      <c r="C7" s="25" t="s">
        <v>69</v>
      </c>
      <c r="E7" s="25" t="s">
        <v>69</v>
      </c>
    </row>
    <row r="8" spans="1:5">
      <c r="A8" s="3" t="s">
        <v>147</v>
      </c>
      <c r="C8" s="12">
        <v>0</v>
      </c>
      <c r="D8" s="9"/>
      <c r="E8" s="12">
        <v>36643365</v>
      </c>
    </row>
    <row r="9" spans="1:5" ht="25.5" thickBot="1">
      <c r="A9" s="3" t="s">
        <v>88</v>
      </c>
      <c r="C9" s="15">
        <f>SUM(C8)</f>
        <v>0</v>
      </c>
      <c r="D9" s="9"/>
      <c r="E9" s="15">
        <f>SUM(E8)</f>
        <v>36643365</v>
      </c>
    </row>
    <row r="10" spans="1:5" ht="25.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abSelected="1" workbookViewId="0">
      <selection activeCell="A4" sqref="A4:Y4"/>
    </sheetView>
  </sheetViews>
  <sheetFormatPr defaultRowHeight="24"/>
  <cols>
    <col min="1" max="1" width="27.710937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0.85546875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2" t="s">
        <v>3</v>
      </c>
      <c r="C6" s="23" t="s">
        <v>151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5">
        <v>166917</v>
      </c>
      <c r="D9" s="5"/>
      <c r="E9" s="5">
        <v>1563670854</v>
      </c>
      <c r="F9" s="5"/>
      <c r="G9" s="5">
        <v>1460959445.0992501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166917</v>
      </c>
      <c r="R9" s="5"/>
      <c r="S9" s="5">
        <v>9320</v>
      </c>
      <c r="T9" s="5"/>
      <c r="U9" s="5">
        <v>1563670854</v>
      </c>
      <c r="V9" s="5"/>
      <c r="W9" s="5">
        <v>1546410224.6819999</v>
      </c>
      <c r="X9" s="5"/>
      <c r="Y9" s="7">
        <v>3.768104590379185E-2</v>
      </c>
    </row>
    <row r="10" spans="1:25">
      <c r="A10" s="1" t="s">
        <v>16</v>
      </c>
      <c r="C10" s="5">
        <v>691195</v>
      </c>
      <c r="D10" s="5"/>
      <c r="E10" s="5">
        <v>1522040122</v>
      </c>
      <c r="F10" s="5"/>
      <c r="G10" s="5">
        <v>1186591287.0982499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691195</v>
      </c>
      <c r="R10" s="5"/>
      <c r="S10" s="5">
        <v>1413</v>
      </c>
      <c r="T10" s="5"/>
      <c r="U10" s="5">
        <v>1522040122</v>
      </c>
      <c r="V10" s="5"/>
      <c r="W10" s="5">
        <v>970847416.71675003</v>
      </c>
      <c r="X10" s="5"/>
      <c r="Y10" s="7">
        <v>2.365643054539706E-2</v>
      </c>
    </row>
    <row r="11" spans="1:25">
      <c r="A11" s="1" t="s">
        <v>17</v>
      </c>
      <c r="C11" s="5">
        <v>205934</v>
      </c>
      <c r="D11" s="5"/>
      <c r="E11" s="5">
        <v>1872051339</v>
      </c>
      <c r="F11" s="5"/>
      <c r="G11" s="5">
        <v>1957015102.2119999</v>
      </c>
      <c r="H11" s="5"/>
      <c r="I11" s="5">
        <v>3173</v>
      </c>
      <c r="J11" s="5"/>
      <c r="K11" s="5">
        <v>27947752</v>
      </c>
      <c r="L11" s="5"/>
      <c r="M11" s="5">
        <v>0</v>
      </c>
      <c r="N11" s="5"/>
      <c r="O11" s="5">
        <v>0</v>
      </c>
      <c r="P11" s="5"/>
      <c r="Q11" s="5">
        <v>209107</v>
      </c>
      <c r="R11" s="5"/>
      <c r="S11" s="5">
        <v>8910</v>
      </c>
      <c r="T11" s="5"/>
      <c r="U11" s="5">
        <v>1899999091</v>
      </c>
      <c r="V11" s="5"/>
      <c r="W11" s="5">
        <v>1852057666.9484999</v>
      </c>
      <c r="X11" s="5"/>
      <c r="Y11" s="7">
        <v>4.5128691501704857E-2</v>
      </c>
    </row>
    <row r="12" spans="1:25">
      <c r="A12" s="1" t="s">
        <v>18</v>
      </c>
      <c r="C12" s="5">
        <v>214405</v>
      </c>
      <c r="D12" s="5"/>
      <c r="E12" s="5">
        <v>1231471010</v>
      </c>
      <c r="F12" s="5"/>
      <c r="G12" s="5">
        <v>784742046.70050001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214405</v>
      </c>
      <c r="R12" s="5"/>
      <c r="S12" s="5">
        <v>3731</v>
      </c>
      <c r="T12" s="5"/>
      <c r="U12" s="5">
        <v>1231471010</v>
      </c>
      <c r="V12" s="5"/>
      <c r="W12" s="5">
        <v>795185381.92275</v>
      </c>
      <c r="X12" s="5"/>
      <c r="Y12" s="7">
        <v>1.9376111461250199E-2</v>
      </c>
    </row>
    <row r="13" spans="1:25">
      <c r="A13" s="1" t="s">
        <v>19</v>
      </c>
      <c r="C13" s="5">
        <v>61312</v>
      </c>
      <c r="D13" s="5"/>
      <c r="E13" s="5">
        <v>1166412000</v>
      </c>
      <c r="F13" s="5"/>
      <c r="G13" s="5">
        <v>944072028.86399996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61312</v>
      </c>
      <c r="R13" s="5"/>
      <c r="S13" s="5">
        <v>16700</v>
      </c>
      <c r="T13" s="5"/>
      <c r="U13" s="5">
        <v>1166412000</v>
      </c>
      <c r="V13" s="5"/>
      <c r="W13" s="5">
        <v>1017818133.12</v>
      </c>
      <c r="X13" s="5"/>
      <c r="Y13" s="7">
        <v>2.4800955906569454E-2</v>
      </c>
    </row>
    <row r="14" spans="1:25">
      <c r="A14" s="1" t="s">
        <v>20</v>
      </c>
      <c r="C14" s="5">
        <v>164070</v>
      </c>
      <c r="D14" s="5"/>
      <c r="E14" s="5">
        <v>1919107273</v>
      </c>
      <c r="F14" s="5"/>
      <c r="G14" s="5">
        <v>1423808729.9549999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164070</v>
      </c>
      <c r="R14" s="5"/>
      <c r="S14" s="5">
        <v>8500</v>
      </c>
      <c r="T14" s="5"/>
      <c r="U14" s="5">
        <v>1919107273</v>
      </c>
      <c r="V14" s="5"/>
      <c r="W14" s="5">
        <v>1386297159.75</v>
      </c>
      <c r="X14" s="5"/>
      <c r="Y14" s="7">
        <v>3.3779605229639457E-2</v>
      </c>
    </row>
    <row r="15" spans="1:25">
      <c r="A15" s="1" t="s">
        <v>21</v>
      </c>
      <c r="C15" s="5">
        <v>199933</v>
      </c>
      <c r="D15" s="5"/>
      <c r="E15" s="5">
        <v>735903452</v>
      </c>
      <c r="F15" s="5"/>
      <c r="G15" s="5">
        <v>792191187.01890004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199933</v>
      </c>
      <c r="R15" s="5"/>
      <c r="S15" s="5">
        <v>3978</v>
      </c>
      <c r="T15" s="5"/>
      <c r="U15" s="5">
        <v>735903452</v>
      </c>
      <c r="V15" s="5"/>
      <c r="W15" s="5">
        <v>790601239.82969999</v>
      </c>
      <c r="X15" s="5"/>
      <c r="Y15" s="7">
        <v>1.9264410655163482E-2</v>
      </c>
    </row>
    <row r="16" spans="1:25">
      <c r="A16" s="1" t="s">
        <v>22</v>
      </c>
      <c r="C16" s="5">
        <v>321782</v>
      </c>
      <c r="D16" s="5"/>
      <c r="E16" s="5">
        <v>1513165207</v>
      </c>
      <c r="F16" s="5"/>
      <c r="G16" s="5">
        <v>1003104157.3056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321782</v>
      </c>
      <c r="R16" s="5"/>
      <c r="S16" s="5">
        <v>3228</v>
      </c>
      <c r="T16" s="5"/>
      <c r="U16" s="5">
        <v>1513165207</v>
      </c>
      <c r="V16" s="5"/>
      <c r="W16" s="5">
        <v>1032531957.8388</v>
      </c>
      <c r="X16" s="5"/>
      <c r="Y16" s="7">
        <v>2.5159484514179677E-2</v>
      </c>
    </row>
    <row r="17" spans="1:25">
      <c r="A17" s="1" t="s">
        <v>23</v>
      </c>
      <c r="C17" s="5">
        <v>106608</v>
      </c>
      <c r="D17" s="5"/>
      <c r="E17" s="5">
        <v>1490695827</v>
      </c>
      <c r="F17" s="5"/>
      <c r="G17" s="5">
        <v>1481512079.9519999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106608</v>
      </c>
      <c r="R17" s="5"/>
      <c r="S17" s="5">
        <v>13530</v>
      </c>
      <c r="T17" s="5"/>
      <c r="U17" s="5">
        <v>1490695827</v>
      </c>
      <c r="V17" s="5"/>
      <c r="W17" s="5">
        <v>1433823922.872</v>
      </c>
      <c r="X17" s="5"/>
      <c r="Y17" s="7">
        <v>3.4937679661814783E-2</v>
      </c>
    </row>
    <row r="18" spans="1:25">
      <c r="A18" s="1" t="s">
        <v>24</v>
      </c>
      <c r="C18" s="5">
        <v>206342</v>
      </c>
      <c r="D18" s="5"/>
      <c r="E18" s="5">
        <v>2032443834</v>
      </c>
      <c r="F18" s="5"/>
      <c r="G18" s="5">
        <v>2611104594.723</v>
      </c>
      <c r="H18" s="5"/>
      <c r="I18" s="5">
        <v>0</v>
      </c>
      <c r="J18" s="5"/>
      <c r="K18" s="5">
        <v>0</v>
      </c>
      <c r="L18" s="5"/>
      <c r="M18" s="5">
        <v>-206342</v>
      </c>
      <c r="N18" s="5"/>
      <c r="O18" s="5">
        <v>2691099170</v>
      </c>
      <c r="P18" s="5"/>
      <c r="Q18" s="5">
        <v>0</v>
      </c>
      <c r="R18" s="5"/>
      <c r="S18" s="5">
        <v>0</v>
      </c>
      <c r="T18" s="5"/>
      <c r="U18" s="5">
        <v>0</v>
      </c>
      <c r="V18" s="5"/>
      <c r="W18" s="5">
        <v>0</v>
      </c>
      <c r="X18" s="5"/>
      <c r="Y18" s="7">
        <v>0</v>
      </c>
    </row>
    <row r="19" spans="1:25">
      <c r="A19" s="1" t="s">
        <v>25</v>
      </c>
      <c r="C19" s="5">
        <v>131390</v>
      </c>
      <c r="D19" s="5"/>
      <c r="E19" s="5">
        <v>1884688708</v>
      </c>
      <c r="F19" s="5"/>
      <c r="G19" s="5">
        <v>1533340614.3299999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131390</v>
      </c>
      <c r="R19" s="5"/>
      <c r="S19" s="5">
        <v>11510</v>
      </c>
      <c r="T19" s="5"/>
      <c r="U19" s="5">
        <v>1884688708</v>
      </c>
      <c r="V19" s="5"/>
      <c r="W19" s="5">
        <v>1503300721.5450001</v>
      </c>
      <c r="X19" s="5"/>
      <c r="Y19" s="7">
        <v>3.6630605897208866E-2</v>
      </c>
    </row>
    <row r="20" spans="1:25">
      <c r="A20" s="1" t="s">
        <v>26</v>
      </c>
      <c r="C20" s="5">
        <v>26389</v>
      </c>
      <c r="D20" s="5"/>
      <c r="E20" s="5">
        <v>379554245</v>
      </c>
      <c r="F20" s="5"/>
      <c r="G20" s="5">
        <v>354131803.57499999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26389</v>
      </c>
      <c r="R20" s="5"/>
      <c r="S20" s="5">
        <v>13190</v>
      </c>
      <c r="T20" s="5"/>
      <c r="U20" s="5">
        <v>379554245</v>
      </c>
      <c r="V20" s="5"/>
      <c r="W20" s="5">
        <v>345999888.0855</v>
      </c>
      <c r="X20" s="5"/>
      <c r="Y20" s="7">
        <v>8.4309049808161968E-3</v>
      </c>
    </row>
    <row r="21" spans="1:25">
      <c r="A21" s="1" t="s">
        <v>27</v>
      </c>
      <c r="C21" s="5">
        <v>48279</v>
      </c>
      <c r="D21" s="5"/>
      <c r="E21" s="5">
        <v>1576492251</v>
      </c>
      <c r="F21" s="5"/>
      <c r="G21" s="5">
        <v>1276580282.6700001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48279</v>
      </c>
      <c r="R21" s="5"/>
      <c r="S21" s="5">
        <v>26700</v>
      </c>
      <c r="T21" s="5"/>
      <c r="U21" s="5">
        <v>1576492251</v>
      </c>
      <c r="V21" s="5"/>
      <c r="W21" s="5">
        <v>1281379456.665</v>
      </c>
      <c r="X21" s="5"/>
      <c r="Y21" s="7">
        <v>3.1223098086213617E-2</v>
      </c>
    </row>
    <row r="22" spans="1:25">
      <c r="A22" s="1" t="s">
        <v>28</v>
      </c>
      <c r="C22" s="5">
        <v>87951</v>
      </c>
      <c r="D22" s="5"/>
      <c r="E22" s="5">
        <v>1470144727</v>
      </c>
      <c r="F22" s="5"/>
      <c r="G22" s="5">
        <v>1450425402.8145001</v>
      </c>
      <c r="H22" s="5"/>
      <c r="I22" s="5">
        <v>0</v>
      </c>
      <c r="J22" s="5"/>
      <c r="K22" s="5">
        <v>0</v>
      </c>
      <c r="L22" s="5"/>
      <c r="M22" s="5">
        <v>-87951</v>
      </c>
      <c r="N22" s="5"/>
      <c r="O22" s="5">
        <v>1458020436</v>
      </c>
      <c r="P22" s="5"/>
      <c r="Q22" s="5">
        <v>0</v>
      </c>
      <c r="R22" s="5"/>
      <c r="S22" s="5">
        <v>0</v>
      </c>
      <c r="T22" s="5"/>
      <c r="U22" s="5">
        <v>0</v>
      </c>
      <c r="V22" s="5"/>
      <c r="W22" s="5">
        <v>0</v>
      </c>
      <c r="X22" s="5"/>
      <c r="Y22" s="7">
        <v>0</v>
      </c>
    </row>
    <row r="23" spans="1:25">
      <c r="A23" s="1" t="s">
        <v>29</v>
      </c>
      <c r="C23" s="5">
        <v>203964</v>
      </c>
      <c r="D23" s="5"/>
      <c r="E23" s="5">
        <v>1278682808</v>
      </c>
      <c r="F23" s="5"/>
      <c r="G23" s="5">
        <v>1042137128.988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203964</v>
      </c>
      <c r="R23" s="5"/>
      <c r="S23" s="5">
        <v>5210</v>
      </c>
      <c r="T23" s="5"/>
      <c r="U23" s="5">
        <v>1278682808</v>
      </c>
      <c r="V23" s="5"/>
      <c r="W23" s="5">
        <v>1056329648</v>
      </c>
      <c r="X23" s="5"/>
      <c r="Y23" s="7">
        <v>2.5739357963791013E-2</v>
      </c>
    </row>
    <row r="24" spans="1:25">
      <c r="A24" s="1" t="s">
        <v>30</v>
      </c>
      <c r="C24" s="5">
        <v>36484</v>
      </c>
      <c r="D24" s="5"/>
      <c r="E24" s="5">
        <v>696471219</v>
      </c>
      <c r="F24" s="5"/>
      <c r="G24" s="5">
        <v>430851011.97600001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36484</v>
      </c>
      <c r="R24" s="5"/>
      <c r="S24" s="5">
        <v>11440</v>
      </c>
      <c r="T24" s="5"/>
      <c r="U24" s="5">
        <v>696471219</v>
      </c>
      <c r="V24" s="5"/>
      <c r="W24" s="5">
        <v>414893567.088</v>
      </c>
      <c r="X24" s="5"/>
      <c r="Y24" s="7">
        <v>1.0109622464405091E-2</v>
      </c>
    </row>
    <row r="25" spans="1:25">
      <c r="A25" s="1" t="s">
        <v>31</v>
      </c>
      <c r="C25" s="5">
        <v>63765</v>
      </c>
      <c r="D25" s="5"/>
      <c r="E25" s="5">
        <v>1701301107</v>
      </c>
      <c r="F25" s="5"/>
      <c r="G25" s="5">
        <v>1933260746.625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63765</v>
      </c>
      <c r="R25" s="5"/>
      <c r="S25" s="5">
        <v>31340</v>
      </c>
      <c r="T25" s="5"/>
      <c r="U25" s="5">
        <v>1701301107</v>
      </c>
      <c r="V25" s="5"/>
      <c r="W25" s="5">
        <v>1986504649.155</v>
      </c>
      <c r="X25" s="5"/>
      <c r="Y25" s="7">
        <v>4.8404732249037082E-2</v>
      </c>
    </row>
    <row r="26" spans="1:25">
      <c r="A26" s="1" t="s">
        <v>32</v>
      </c>
      <c r="C26" s="5">
        <v>52547</v>
      </c>
      <c r="D26" s="5"/>
      <c r="E26" s="5">
        <v>788113558</v>
      </c>
      <c r="F26" s="5"/>
      <c r="G26" s="5">
        <v>1343989705.8555</v>
      </c>
      <c r="H26" s="5"/>
      <c r="I26" s="5">
        <v>25151</v>
      </c>
      <c r="J26" s="5"/>
      <c r="K26" s="5">
        <v>608715535</v>
      </c>
      <c r="L26" s="5"/>
      <c r="M26" s="5">
        <v>0</v>
      </c>
      <c r="N26" s="5"/>
      <c r="O26" s="5">
        <v>0</v>
      </c>
      <c r="P26" s="5"/>
      <c r="Q26" s="5">
        <v>77698</v>
      </c>
      <c r="R26" s="5"/>
      <c r="S26" s="5">
        <v>24100</v>
      </c>
      <c r="T26" s="5"/>
      <c r="U26" s="5">
        <v>1396829093</v>
      </c>
      <c r="V26" s="5"/>
      <c r="W26" s="5">
        <v>1861380295.29</v>
      </c>
      <c r="X26" s="5"/>
      <c r="Y26" s="7">
        <v>4.5355853984772564E-2</v>
      </c>
    </row>
    <row r="27" spans="1:25">
      <c r="A27" s="1" t="s">
        <v>33</v>
      </c>
      <c r="C27" s="5">
        <v>273552</v>
      </c>
      <c r="D27" s="5"/>
      <c r="E27" s="5">
        <v>1014937459</v>
      </c>
      <c r="F27" s="5"/>
      <c r="G27" s="5">
        <v>834535878.02639997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273552</v>
      </c>
      <c r="R27" s="5"/>
      <c r="S27" s="5">
        <v>3119</v>
      </c>
      <c r="T27" s="5"/>
      <c r="U27" s="5">
        <v>1014937459</v>
      </c>
      <c r="V27" s="5"/>
      <c r="W27" s="5">
        <v>848132096.30639994</v>
      </c>
      <c r="X27" s="5"/>
      <c r="Y27" s="7">
        <v>2.0666252682060827E-2</v>
      </c>
    </row>
    <row r="28" spans="1:25">
      <c r="A28" s="1" t="s">
        <v>34</v>
      </c>
      <c r="C28" s="5">
        <v>468278</v>
      </c>
      <c r="D28" s="5"/>
      <c r="E28" s="5">
        <v>1757527448</v>
      </c>
      <c r="F28" s="5"/>
      <c r="G28" s="5">
        <v>2017906718.4765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468278</v>
      </c>
      <c r="R28" s="5"/>
      <c r="S28" s="5">
        <v>4021</v>
      </c>
      <c r="T28" s="5"/>
      <c r="U28" s="5">
        <v>1757527448</v>
      </c>
      <c r="V28" s="5"/>
      <c r="W28" s="5">
        <v>1871742310.2639</v>
      </c>
      <c r="X28" s="5"/>
      <c r="Y28" s="7">
        <v>4.5608342978737663E-2</v>
      </c>
    </row>
    <row r="29" spans="1:25" ht="24.75" thickBot="1">
      <c r="E29" s="6">
        <f>SUM(E9:E28)</f>
        <v>27594874448</v>
      </c>
      <c r="G29" s="6">
        <f>SUM(G9:G28)</f>
        <v>25862259952.265404</v>
      </c>
      <c r="K29" s="6">
        <f>SUM(K9:K28)</f>
        <v>636663287</v>
      </c>
      <c r="O29" s="6">
        <f>SUM(O9:O28)</f>
        <v>4149119606</v>
      </c>
      <c r="U29" s="6">
        <f>SUM(U9:U28)</f>
        <v>24728949174</v>
      </c>
      <c r="W29" s="6">
        <f>SUM(W9:W28)</f>
        <v>21995235736.079304</v>
      </c>
      <c r="Y29" s="8">
        <v>0.53595318666655367</v>
      </c>
    </row>
    <row r="30" spans="1:25" ht="24.75" thickTop="1"/>
    <row r="31" spans="1:25">
      <c r="Y31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F1" workbookViewId="0">
      <selection activeCell="AK13" sqref="AK13"/>
    </sheetView>
  </sheetViews>
  <sheetFormatPr defaultRowHeight="24.75"/>
  <cols>
    <col min="1" max="1" width="36.85546875" style="3" bestFit="1" customWidth="1"/>
    <col min="2" max="2" width="1" style="3" customWidth="1"/>
    <col min="3" max="3" width="24" style="3" bestFit="1" customWidth="1"/>
    <col min="4" max="4" width="1" style="3" customWidth="1"/>
    <col min="5" max="5" width="21.7109375" style="3" bestFit="1" customWidth="1"/>
    <col min="6" max="6" width="1" style="3" customWidth="1"/>
    <col min="7" max="7" width="14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0.28515625" style="3" bestFit="1" customWidth="1"/>
    <col min="12" max="12" width="1" style="3" customWidth="1"/>
    <col min="13" max="13" width="10.28515625" style="3" bestFit="1" customWidth="1"/>
    <col min="14" max="14" width="1" style="3" customWidth="1"/>
    <col min="15" max="15" width="7.5703125" style="3" bestFit="1" customWidth="1"/>
    <col min="16" max="16" width="1" style="3" customWidth="1"/>
    <col min="17" max="17" width="18.85546875" style="3" bestFit="1" customWidth="1"/>
    <col min="18" max="18" width="1" style="3" customWidth="1"/>
    <col min="19" max="19" width="21.140625" style="3" bestFit="1" customWidth="1"/>
    <col min="20" max="20" width="1" style="3" customWidth="1"/>
    <col min="21" max="21" width="7.5703125" style="3" bestFit="1" customWidth="1"/>
    <col min="22" max="22" width="1" style="3" customWidth="1"/>
    <col min="23" max="23" width="17.28515625" style="3" bestFit="1" customWidth="1"/>
    <col min="24" max="24" width="1" style="3" customWidth="1"/>
    <col min="25" max="25" width="6.7109375" style="3" bestFit="1" customWidth="1"/>
    <col min="26" max="26" width="1" style="3" customWidth="1"/>
    <col min="27" max="27" width="13.140625" style="3" bestFit="1" customWidth="1"/>
    <col min="28" max="28" width="1" style="3" customWidth="1"/>
    <col min="29" max="29" width="7.5703125" style="3" bestFit="1" customWidth="1"/>
    <col min="30" max="30" width="1" style="3" customWidth="1"/>
    <col min="31" max="31" width="21.140625" style="3" bestFit="1" customWidth="1"/>
    <col min="32" max="32" width="1" style="3" customWidth="1"/>
    <col min="33" max="33" width="19" style="3" bestFit="1" customWidth="1"/>
    <col min="34" max="34" width="1" style="3" customWidth="1"/>
    <col min="35" max="35" width="21.140625" style="3" bestFit="1" customWidth="1"/>
    <col min="36" max="36" width="1" style="3" customWidth="1"/>
    <col min="37" max="37" width="34.2851562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6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6.25">
      <c r="A6" s="25" t="s">
        <v>36</v>
      </c>
      <c r="B6" s="25" t="s">
        <v>36</v>
      </c>
      <c r="C6" s="25" t="s">
        <v>36</v>
      </c>
      <c r="D6" s="25" t="s">
        <v>36</v>
      </c>
      <c r="E6" s="25" t="s">
        <v>36</v>
      </c>
      <c r="F6" s="25" t="s">
        <v>36</v>
      </c>
      <c r="G6" s="25" t="s">
        <v>36</v>
      </c>
      <c r="H6" s="25" t="s">
        <v>36</v>
      </c>
      <c r="I6" s="25" t="s">
        <v>36</v>
      </c>
      <c r="J6" s="25" t="s">
        <v>36</v>
      </c>
      <c r="K6" s="25" t="s">
        <v>36</v>
      </c>
      <c r="L6" s="25" t="s">
        <v>36</v>
      </c>
      <c r="M6" s="25" t="s">
        <v>36</v>
      </c>
      <c r="O6" s="25" t="s">
        <v>151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6.25">
      <c r="A7" s="24" t="s">
        <v>37</v>
      </c>
      <c r="C7" s="24" t="s">
        <v>38</v>
      </c>
      <c r="E7" s="24" t="s">
        <v>39</v>
      </c>
      <c r="G7" s="24" t="s">
        <v>40</v>
      </c>
      <c r="I7" s="24" t="s">
        <v>41</v>
      </c>
      <c r="K7" s="24" t="s">
        <v>42</v>
      </c>
      <c r="M7" s="24" t="s">
        <v>35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43</v>
      </c>
      <c r="AG7" s="24" t="s">
        <v>8</v>
      </c>
      <c r="AI7" s="24" t="s">
        <v>9</v>
      </c>
      <c r="AK7" s="24" t="s">
        <v>13</v>
      </c>
    </row>
    <row r="8" spans="1:37" ht="26.25">
      <c r="A8" s="25" t="s">
        <v>37</v>
      </c>
      <c r="C8" s="25" t="s">
        <v>38</v>
      </c>
      <c r="D8" s="10"/>
      <c r="E8" s="25" t="s">
        <v>39</v>
      </c>
      <c r="G8" s="25" t="s">
        <v>40</v>
      </c>
      <c r="I8" s="25" t="s">
        <v>41</v>
      </c>
      <c r="K8" s="25" t="s">
        <v>42</v>
      </c>
      <c r="M8" s="25" t="s">
        <v>35</v>
      </c>
      <c r="O8" s="25" t="s">
        <v>7</v>
      </c>
      <c r="Q8" s="25" t="s">
        <v>8</v>
      </c>
      <c r="S8" s="25" t="s">
        <v>9</v>
      </c>
      <c r="U8" s="24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43</v>
      </c>
      <c r="AG8" s="25" t="s">
        <v>8</v>
      </c>
      <c r="AI8" s="25" t="s">
        <v>9</v>
      </c>
      <c r="AK8" s="25" t="s">
        <v>13</v>
      </c>
    </row>
    <row r="9" spans="1:37">
      <c r="A9" s="3" t="s">
        <v>44</v>
      </c>
      <c r="C9" s="9" t="s">
        <v>45</v>
      </c>
      <c r="D9" s="9"/>
      <c r="E9" s="9" t="s">
        <v>45</v>
      </c>
      <c r="F9" s="9"/>
      <c r="G9" s="9" t="s">
        <v>46</v>
      </c>
      <c r="H9" s="9"/>
      <c r="I9" s="9" t="s">
        <v>47</v>
      </c>
      <c r="J9" s="9"/>
      <c r="K9" s="12">
        <v>0</v>
      </c>
      <c r="L9" s="9"/>
      <c r="M9" s="12">
        <v>0</v>
      </c>
      <c r="N9" s="9"/>
      <c r="O9" s="12">
        <v>6015</v>
      </c>
      <c r="P9" s="9"/>
      <c r="Q9" s="12">
        <v>3997165446</v>
      </c>
      <c r="R9" s="9"/>
      <c r="S9" s="12">
        <v>4587169824</v>
      </c>
      <c r="T9" s="9"/>
      <c r="U9" s="12">
        <v>0</v>
      </c>
      <c r="V9" s="9"/>
      <c r="W9" s="12">
        <v>0</v>
      </c>
      <c r="X9" s="9"/>
      <c r="Y9" s="12">
        <v>0</v>
      </c>
      <c r="Z9" s="9"/>
      <c r="AA9" s="12">
        <v>0</v>
      </c>
      <c r="AB9" s="9"/>
      <c r="AC9" s="12">
        <v>6015</v>
      </c>
      <c r="AD9" s="9"/>
      <c r="AE9" s="12">
        <v>772000</v>
      </c>
      <c r="AF9" s="9"/>
      <c r="AG9" s="12">
        <v>3997165446</v>
      </c>
      <c r="AH9" s="9"/>
      <c r="AI9" s="12">
        <v>4642738351</v>
      </c>
      <c r="AJ9" s="9"/>
      <c r="AK9" s="13">
        <v>0.11312860852255474</v>
      </c>
    </row>
    <row r="10" spans="1:37">
      <c r="A10" s="3" t="s">
        <v>48</v>
      </c>
      <c r="C10" s="9" t="s">
        <v>45</v>
      </c>
      <c r="D10" s="9"/>
      <c r="E10" s="9" t="s">
        <v>45</v>
      </c>
      <c r="F10" s="9"/>
      <c r="G10" s="9" t="s">
        <v>49</v>
      </c>
      <c r="H10" s="9"/>
      <c r="I10" s="9" t="s">
        <v>50</v>
      </c>
      <c r="J10" s="9"/>
      <c r="K10" s="12">
        <v>0</v>
      </c>
      <c r="L10" s="9"/>
      <c r="M10" s="12">
        <v>0</v>
      </c>
      <c r="N10" s="9"/>
      <c r="O10" s="12">
        <v>3339</v>
      </c>
      <c r="P10" s="9"/>
      <c r="Q10" s="12">
        <v>2599987510</v>
      </c>
      <c r="R10" s="9"/>
      <c r="S10" s="12">
        <v>3092455260</v>
      </c>
      <c r="T10" s="9"/>
      <c r="U10" s="12">
        <v>0</v>
      </c>
      <c r="V10" s="9"/>
      <c r="W10" s="12">
        <v>0</v>
      </c>
      <c r="X10" s="9"/>
      <c r="Y10" s="12">
        <v>0</v>
      </c>
      <c r="Z10" s="9"/>
      <c r="AA10" s="12">
        <v>0</v>
      </c>
      <c r="AB10" s="9"/>
      <c r="AC10" s="12">
        <v>3339</v>
      </c>
      <c r="AD10" s="9"/>
      <c r="AE10" s="12">
        <v>940290</v>
      </c>
      <c r="AF10" s="9"/>
      <c r="AG10" s="12">
        <v>2599987510</v>
      </c>
      <c r="AH10" s="9"/>
      <c r="AI10" s="12">
        <v>3139059252</v>
      </c>
      <c r="AJ10" s="9"/>
      <c r="AK10" s="13">
        <v>7.6488782783144069E-2</v>
      </c>
    </row>
    <row r="11" spans="1:37">
      <c r="A11" s="3" t="s">
        <v>51</v>
      </c>
      <c r="C11" s="9" t="s">
        <v>45</v>
      </c>
      <c r="D11" s="9"/>
      <c r="E11" s="9" t="s">
        <v>45</v>
      </c>
      <c r="F11" s="9"/>
      <c r="G11" s="9" t="s">
        <v>52</v>
      </c>
      <c r="H11" s="9"/>
      <c r="I11" s="9" t="s">
        <v>53</v>
      </c>
      <c r="J11" s="9"/>
      <c r="K11" s="12">
        <v>0</v>
      </c>
      <c r="L11" s="9"/>
      <c r="M11" s="12">
        <v>0</v>
      </c>
      <c r="N11" s="9"/>
      <c r="O11" s="12">
        <v>2960</v>
      </c>
      <c r="P11" s="9"/>
      <c r="Q11" s="12">
        <v>2252414784</v>
      </c>
      <c r="R11" s="9"/>
      <c r="S11" s="12">
        <v>2716639519</v>
      </c>
      <c r="T11" s="9"/>
      <c r="U11" s="12">
        <v>0</v>
      </c>
      <c r="V11" s="9"/>
      <c r="W11" s="12">
        <v>0</v>
      </c>
      <c r="X11" s="9"/>
      <c r="Y11" s="12">
        <v>0</v>
      </c>
      <c r="Z11" s="9"/>
      <c r="AA11" s="12">
        <v>0</v>
      </c>
      <c r="AB11" s="9"/>
      <c r="AC11" s="12">
        <v>2960</v>
      </c>
      <c r="AD11" s="9"/>
      <c r="AE11" s="12">
        <v>930680</v>
      </c>
      <c r="AF11" s="9"/>
      <c r="AG11" s="12">
        <v>2252414784</v>
      </c>
      <c r="AH11" s="9"/>
      <c r="AI11" s="12">
        <v>2754313490</v>
      </c>
      <c r="AJ11" s="9"/>
      <c r="AK11" s="13">
        <v>6.7113765412062848E-2</v>
      </c>
    </row>
    <row r="12" spans="1:37">
      <c r="A12" s="3" t="s">
        <v>54</v>
      </c>
      <c r="C12" s="9" t="s">
        <v>45</v>
      </c>
      <c r="D12" s="9"/>
      <c r="E12" s="9" t="s">
        <v>45</v>
      </c>
      <c r="F12" s="9"/>
      <c r="G12" s="9" t="s">
        <v>55</v>
      </c>
      <c r="H12" s="9"/>
      <c r="I12" s="9" t="s">
        <v>56</v>
      </c>
      <c r="J12" s="9"/>
      <c r="K12" s="12">
        <v>0</v>
      </c>
      <c r="L12" s="9"/>
      <c r="M12" s="12">
        <v>0</v>
      </c>
      <c r="N12" s="9"/>
      <c r="O12" s="12">
        <v>4540</v>
      </c>
      <c r="P12" s="9"/>
      <c r="Q12" s="12">
        <v>2474748464</v>
      </c>
      <c r="R12" s="9"/>
      <c r="S12" s="12">
        <v>3022365696</v>
      </c>
      <c r="T12" s="9"/>
      <c r="U12" s="12">
        <v>147</v>
      </c>
      <c r="V12" s="9"/>
      <c r="W12" s="12">
        <v>99618251</v>
      </c>
      <c r="X12" s="9"/>
      <c r="Y12" s="12">
        <v>0</v>
      </c>
      <c r="Z12" s="9"/>
      <c r="AA12" s="12">
        <v>0</v>
      </c>
      <c r="AB12" s="9"/>
      <c r="AC12" s="12">
        <v>4687</v>
      </c>
      <c r="AD12" s="9"/>
      <c r="AE12" s="12">
        <v>681380</v>
      </c>
      <c r="AF12" s="9"/>
      <c r="AG12" s="12">
        <v>2574366715</v>
      </c>
      <c r="AH12" s="9"/>
      <c r="AI12" s="12">
        <v>3193049214</v>
      </c>
      <c r="AJ12" s="9"/>
      <c r="AK12" s="13">
        <v>7.7804344594618977E-2</v>
      </c>
    </row>
    <row r="13" spans="1:37">
      <c r="A13" s="3" t="s">
        <v>57</v>
      </c>
      <c r="C13" s="9" t="s">
        <v>45</v>
      </c>
      <c r="D13" s="9"/>
      <c r="E13" s="9" t="s">
        <v>45</v>
      </c>
      <c r="F13" s="9"/>
      <c r="G13" s="9" t="s">
        <v>58</v>
      </c>
      <c r="H13" s="9"/>
      <c r="I13" s="9" t="s">
        <v>59</v>
      </c>
      <c r="J13" s="9"/>
      <c r="K13" s="12">
        <v>0</v>
      </c>
      <c r="L13" s="9"/>
      <c r="M13" s="12">
        <v>0</v>
      </c>
      <c r="N13" s="9"/>
      <c r="O13" s="12">
        <v>2350</v>
      </c>
      <c r="P13" s="9"/>
      <c r="Q13" s="12">
        <v>1748753902</v>
      </c>
      <c r="R13" s="9"/>
      <c r="S13" s="12">
        <v>2041779860</v>
      </c>
      <c r="T13" s="9"/>
      <c r="U13" s="12">
        <v>0</v>
      </c>
      <c r="V13" s="9"/>
      <c r="W13" s="12">
        <v>0</v>
      </c>
      <c r="X13" s="9"/>
      <c r="Y13" s="12">
        <v>0</v>
      </c>
      <c r="Z13" s="9"/>
      <c r="AA13" s="12">
        <v>0</v>
      </c>
      <c r="AB13" s="9"/>
      <c r="AC13" s="12">
        <v>2350</v>
      </c>
      <c r="AD13" s="9"/>
      <c r="AE13" s="12">
        <v>882110</v>
      </c>
      <c r="AF13" s="9"/>
      <c r="AG13" s="12">
        <v>1748753902</v>
      </c>
      <c r="AH13" s="9"/>
      <c r="AI13" s="12">
        <v>2072582778</v>
      </c>
      <c r="AJ13" s="9"/>
      <c r="AK13" s="13">
        <v>5.0502179532139431E-2</v>
      </c>
    </row>
    <row r="14" spans="1:37">
      <c r="A14" s="3" t="s">
        <v>60</v>
      </c>
      <c r="C14" s="9" t="s">
        <v>45</v>
      </c>
      <c r="D14" s="9"/>
      <c r="E14" s="9" t="s">
        <v>45</v>
      </c>
      <c r="F14" s="9"/>
      <c r="G14" s="9" t="s">
        <v>61</v>
      </c>
      <c r="H14" s="9"/>
      <c r="I14" s="9" t="s">
        <v>62</v>
      </c>
      <c r="J14" s="9"/>
      <c r="K14" s="12">
        <v>0</v>
      </c>
      <c r="L14" s="9"/>
      <c r="M14" s="12">
        <v>0</v>
      </c>
      <c r="N14" s="9"/>
      <c r="O14" s="12">
        <v>0</v>
      </c>
      <c r="P14" s="9"/>
      <c r="Q14" s="12">
        <v>0</v>
      </c>
      <c r="R14" s="9"/>
      <c r="S14" s="12">
        <v>0</v>
      </c>
      <c r="T14" s="9"/>
      <c r="U14" s="12">
        <v>2000</v>
      </c>
      <c r="V14" s="9"/>
      <c r="W14" s="12">
        <v>1282232362</v>
      </c>
      <c r="X14" s="9"/>
      <c r="Y14" s="12">
        <v>0</v>
      </c>
      <c r="Z14" s="9"/>
      <c r="AA14" s="12">
        <v>0</v>
      </c>
      <c r="AB14" s="9"/>
      <c r="AC14" s="12">
        <v>2000</v>
      </c>
      <c r="AD14" s="9"/>
      <c r="AE14" s="12">
        <v>646790</v>
      </c>
      <c r="AF14" s="9"/>
      <c r="AG14" s="12">
        <v>1282232362</v>
      </c>
      <c r="AH14" s="9"/>
      <c r="AI14" s="12">
        <v>1293345538</v>
      </c>
      <c r="AJ14" s="9"/>
      <c r="AK14" s="13">
        <v>3.1514673020778837E-2</v>
      </c>
    </row>
    <row r="15" spans="1:37" ht="25.5" thickBot="1">
      <c r="Q15" s="11">
        <f>SUM(Q9:Q14)</f>
        <v>13073070106</v>
      </c>
      <c r="S15" s="11">
        <f>SUM(SUM(S9:S14))</f>
        <v>15460410159</v>
      </c>
      <c r="W15" s="11">
        <f>SUM(W9:W14)</f>
        <v>1381850613</v>
      </c>
      <c r="AA15" s="15">
        <f>SUM(AA9:AA14)</f>
        <v>0</v>
      </c>
      <c r="AG15" s="11">
        <f>SUM(AG9:AG14)</f>
        <v>14454920719</v>
      </c>
      <c r="AI15" s="11">
        <f>SUM(AI9:AI14)</f>
        <v>17095088623</v>
      </c>
      <c r="AK15" s="14">
        <f>SUM(AK9:AK14)</f>
        <v>0.41655235386529893</v>
      </c>
    </row>
    <row r="16" spans="1:37" ht="25.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13"/>
  <sheetViews>
    <sheetView rightToLeft="1" workbookViewId="0">
      <selection activeCell="S8" sqref="S8"/>
    </sheetView>
  </sheetViews>
  <sheetFormatPr defaultRowHeight="24.75"/>
  <cols>
    <col min="1" max="1" width="24.7109375" style="3" bestFit="1" customWidth="1"/>
    <col min="2" max="2" width="1" style="3" customWidth="1"/>
    <col min="3" max="3" width="28.140625" style="3" bestFit="1" customWidth="1"/>
    <col min="4" max="4" width="1" style="3" customWidth="1"/>
    <col min="5" max="5" width="17.7109375" style="3" bestFit="1" customWidth="1"/>
    <col min="6" max="6" width="1" style="3" customWidth="1"/>
    <col min="7" max="7" width="14" style="3" bestFit="1" customWidth="1"/>
    <col min="8" max="8" width="1" style="3" customWidth="1"/>
    <col min="9" max="9" width="10.28515625" style="3" bestFit="1" customWidth="1"/>
    <col min="10" max="10" width="1" style="3" customWidth="1"/>
    <col min="11" max="11" width="15.42578125" style="3" bestFit="1" customWidth="1"/>
    <col min="12" max="12" width="1" style="3" customWidth="1"/>
    <col min="13" max="13" width="15.42578125" style="3" bestFit="1" customWidth="1"/>
    <col min="14" max="14" width="1" style="3" customWidth="1"/>
    <col min="15" max="15" width="7.5703125" style="3" bestFit="1" customWidth="1"/>
    <col min="16" max="16" width="1" style="3" customWidth="1"/>
    <col min="17" max="17" width="15.140625" style="3" bestFit="1" customWidth="1"/>
    <col min="18" max="18" width="1" style="3" customWidth="1"/>
    <col min="19" max="19" width="23.5703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24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4" ht="26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4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4" ht="26.25">
      <c r="A6" s="24" t="s">
        <v>64</v>
      </c>
      <c r="C6" s="25" t="s">
        <v>65</v>
      </c>
      <c r="D6" s="25" t="s">
        <v>65</v>
      </c>
      <c r="E6" s="25" t="s">
        <v>65</v>
      </c>
      <c r="F6" s="25" t="s">
        <v>65</v>
      </c>
      <c r="G6" s="25" t="s">
        <v>65</v>
      </c>
      <c r="H6" s="25" t="s">
        <v>65</v>
      </c>
      <c r="I6" s="25" t="s">
        <v>65</v>
      </c>
      <c r="K6" s="25" t="s">
        <v>151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24" ht="26.25">
      <c r="A7" s="25" t="s">
        <v>64</v>
      </c>
      <c r="C7" s="25" t="s">
        <v>66</v>
      </c>
      <c r="E7" s="25" t="s">
        <v>67</v>
      </c>
      <c r="G7" s="25" t="s">
        <v>68</v>
      </c>
      <c r="I7" s="25" t="s">
        <v>42</v>
      </c>
      <c r="K7" s="25" t="s">
        <v>69</v>
      </c>
      <c r="M7" s="25" t="s">
        <v>70</v>
      </c>
      <c r="O7" s="25" t="s">
        <v>71</v>
      </c>
      <c r="Q7" s="25" t="s">
        <v>69</v>
      </c>
      <c r="S7" s="25" t="s">
        <v>63</v>
      </c>
    </row>
    <row r="8" spans="1:24">
      <c r="A8" s="3" t="s">
        <v>72</v>
      </c>
      <c r="C8" s="9" t="s">
        <v>73</v>
      </c>
      <c r="D8" s="9"/>
      <c r="E8" s="9" t="s">
        <v>74</v>
      </c>
      <c r="F8" s="9"/>
      <c r="G8" s="9" t="s">
        <v>75</v>
      </c>
      <c r="H8" s="9"/>
      <c r="I8" s="12">
        <v>8</v>
      </c>
      <c r="J8" s="9"/>
      <c r="K8" s="12">
        <v>8228383</v>
      </c>
      <c r="L8" s="9"/>
      <c r="M8" s="12">
        <v>55907</v>
      </c>
      <c r="N8" s="9"/>
      <c r="O8" s="12">
        <v>0</v>
      </c>
      <c r="P8" s="9"/>
      <c r="Q8" s="12">
        <v>8284290</v>
      </c>
      <c r="R8" s="9"/>
      <c r="S8" s="13">
        <v>2.01861515649585E-4</v>
      </c>
      <c r="T8" s="9"/>
      <c r="U8" s="9"/>
      <c r="V8" s="9"/>
      <c r="W8" s="9"/>
      <c r="X8" s="9"/>
    </row>
    <row r="9" spans="1:24">
      <c r="A9" s="3" t="s">
        <v>76</v>
      </c>
      <c r="C9" s="9" t="s">
        <v>77</v>
      </c>
      <c r="D9" s="9"/>
      <c r="E9" s="9" t="s">
        <v>74</v>
      </c>
      <c r="F9" s="9"/>
      <c r="G9" s="9" t="s">
        <v>78</v>
      </c>
      <c r="H9" s="9"/>
      <c r="I9" s="12">
        <v>8</v>
      </c>
      <c r="J9" s="9"/>
      <c r="K9" s="12">
        <v>355748548</v>
      </c>
      <c r="L9" s="9"/>
      <c r="M9" s="12">
        <v>454314208</v>
      </c>
      <c r="N9" s="9"/>
      <c r="O9" s="12">
        <v>0</v>
      </c>
      <c r="P9" s="9"/>
      <c r="Q9" s="12">
        <v>810062756</v>
      </c>
      <c r="R9" s="9"/>
      <c r="S9" s="13">
        <v>1.9738625240960896E-2</v>
      </c>
      <c r="T9" s="9"/>
      <c r="U9" s="9"/>
      <c r="V9" s="9"/>
      <c r="W9" s="9"/>
      <c r="X9" s="9"/>
    </row>
    <row r="10" spans="1:24" ht="25.5" thickBot="1">
      <c r="C10" s="9"/>
      <c r="D10" s="9"/>
      <c r="E10" s="9"/>
      <c r="F10" s="9"/>
      <c r="G10" s="9"/>
      <c r="H10" s="9"/>
      <c r="I10" s="9"/>
      <c r="J10" s="9"/>
      <c r="K10" s="15">
        <f>SUM(K8:K9)</f>
        <v>363976931</v>
      </c>
      <c r="L10" s="9"/>
      <c r="M10" s="15">
        <f>SUM(M8:M9)</f>
        <v>454370115</v>
      </c>
      <c r="N10" s="9"/>
      <c r="O10" s="15">
        <f>SUM(O8:O9)</f>
        <v>0</v>
      </c>
      <c r="P10" s="9"/>
      <c r="Q10" s="15">
        <f>SUM(Q8:Q9)</f>
        <v>818347046</v>
      </c>
      <c r="R10" s="9"/>
      <c r="S10" s="16">
        <f>SUM(S8:S9)</f>
        <v>1.9940486756610483E-2</v>
      </c>
      <c r="T10" s="9"/>
      <c r="U10" s="9"/>
      <c r="V10" s="9"/>
      <c r="W10" s="9"/>
      <c r="X10" s="9"/>
    </row>
    <row r="11" spans="1:24" ht="25.5" thickTop="1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S3" sqref="S3"/>
    </sheetView>
  </sheetViews>
  <sheetFormatPr defaultRowHeight="24.75"/>
  <cols>
    <col min="1" max="1" width="28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23" style="3" bestFit="1" customWidth="1"/>
    <col min="6" max="6" width="1" style="3" customWidth="1"/>
    <col min="7" max="7" width="34.28515625" style="3" bestFit="1" customWidth="1"/>
    <col min="8" max="8" width="1" style="3" customWidth="1"/>
    <col min="9" max="9" width="9.140625" style="3" customWidth="1"/>
    <col min="10" max="10" width="16.5703125" style="3" bestFit="1" customWidth="1"/>
    <col min="11" max="11" width="13.85546875" style="3" bestFit="1" customWidth="1"/>
    <col min="12" max="16384" width="9.140625" style="3"/>
  </cols>
  <sheetData>
    <row r="2" spans="1:11" ht="26.25">
      <c r="A2" s="24" t="s">
        <v>0</v>
      </c>
      <c r="B2" s="24"/>
      <c r="C2" s="24"/>
      <c r="D2" s="24"/>
      <c r="E2" s="24"/>
      <c r="F2" s="24"/>
      <c r="G2" s="24"/>
    </row>
    <row r="3" spans="1:11" ht="26.25">
      <c r="A3" s="24" t="s">
        <v>79</v>
      </c>
      <c r="B3" s="24"/>
      <c r="C3" s="24"/>
      <c r="D3" s="24"/>
      <c r="E3" s="24"/>
      <c r="F3" s="24"/>
      <c r="G3" s="24"/>
    </row>
    <row r="4" spans="1:11" ht="26.25">
      <c r="A4" s="24" t="s">
        <v>2</v>
      </c>
      <c r="B4" s="24"/>
      <c r="C4" s="24"/>
      <c r="D4" s="24"/>
      <c r="E4" s="24"/>
      <c r="F4" s="24"/>
      <c r="G4" s="24"/>
    </row>
    <row r="6" spans="1:11" ht="26.25">
      <c r="A6" s="25" t="s">
        <v>83</v>
      </c>
      <c r="C6" s="25" t="s">
        <v>69</v>
      </c>
      <c r="E6" s="25" t="s">
        <v>139</v>
      </c>
      <c r="G6" s="25" t="s">
        <v>13</v>
      </c>
    </row>
    <row r="7" spans="1:11">
      <c r="A7" s="3" t="s">
        <v>148</v>
      </c>
      <c r="C7" s="12">
        <f>'سرمایه‌گذاری در سهام'!I42</f>
        <v>204373549</v>
      </c>
      <c r="D7" s="9"/>
      <c r="E7" s="13">
        <f>C7/$C$10</f>
        <v>0.44640812969156568</v>
      </c>
      <c r="F7" s="9"/>
      <c r="G7" s="13">
        <v>4.9799263859455342E-3</v>
      </c>
      <c r="J7" s="4"/>
    </row>
    <row r="8" spans="1:11">
      <c r="A8" s="3" t="s">
        <v>149</v>
      </c>
      <c r="C8" s="12">
        <f>'سرمایه‌گذاری در اوراق بهادار'!I20</f>
        <v>252827849</v>
      </c>
      <c r="D8" s="9"/>
      <c r="E8" s="13">
        <f t="shared" ref="E8:E9" si="0">C8/$C$10</f>
        <v>0.55224566857246082</v>
      </c>
      <c r="F8" s="9"/>
      <c r="G8" s="13">
        <v>6.1606019100688665E-3</v>
      </c>
      <c r="J8" s="4"/>
      <c r="K8" s="4"/>
    </row>
    <row r="9" spans="1:11">
      <c r="A9" s="3" t="s">
        <v>150</v>
      </c>
      <c r="C9" s="12">
        <f>'درآمد سپرده بانکی'!E10</f>
        <v>616315</v>
      </c>
      <c r="D9" s="9"/>
      <c r="E9" s="13">
        <f t="shared" si="0"/>
        <v>1.3462017359734616E-3</v>
      </c>
      <c r="F9" s="9"/>
      <c r="G9" s="13">
        <v>1.5017615271504737E-5</v>
      </c>
      <c r="J9" s="4"/>
      <c r="K9" s="4"/>
    </row>
    <row r="10" spans="1:11" ht="25.5" thickBot="1">
      <c r="C10" s="15">
        <f>SUM(C7:C9)</f>
        <v>457817713</v>
      </c>
      <c r="D10" s="9"/>
      <c r="E10" s="14">
        <f>SUM(E7:E9)</f>
        <v>0.99999999999999989</v>
      </c>
      <c r="F10" s="9"/>
      <c r="G10" s="14">
        <f>SUM(G7:G9)</f>
        <v>1.1155545911285905E-2</v>
      </c>
      <c r="J10" s="4"/>
    </row>
    <row r="11" spans="1:11" ht="25.5" thickTop="1">
      <c r="C11" s="9"/>
      <c r="D11" s="9"/>
      <c r="E11" s="9"/>
      <c r="F11" s="9"/>
      <c r="G11" s="9"/>
      <c r="J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F20" sqref="F20"/>
    </sheetView>
  </sheetViews>
  <sheetFormatPr defaultRowHeight="24.75"/>
  <cols>
    <col min="1" max="1" width="27.5703125" style="3" bestFit="1" customWidth="1"/>
    <col min="2" max="2" width="1" style="3" customWidth="1"/>
    <col min="3" max="3" width="18.285156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0.28515625" style="3" bestFit="1" customWidth="1"/>
    <col min="8" max="8" width="1" style="3" customWidth="1"/>
    <col min="9" max="9" width="12.5703125" style="3" bestFit="1" customWidth="1"/>
    <col min="10" max="10" width="1" style="3" customWidth="1"/>
    <col min="11" max="11" width="13.85546875" style="3" bestFit="1" customWidth="1"/>
    <col min="12" max="12" width="1" style="3" customWidth="1"/>
    <col min="13" max="13" width="14.28515625" style="3" bestFit="1" customWidth="1"/>
    <col min="14" max="14" width="1" style="3" customWidth="1"/>
    <col min="15" max="15" width="13.8554687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14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6.25">
      <c r="A6" s="25" t="s">
        <v>80</v>
      </c>
      <c r="B6" s="25" t="s">
        <v>80</v>
      </c>
      <c r="C6" s="25" t="s">
        <v>80</v>
      </c>
      <c r="D6" s="25" t="s">
        <v>80</v>
      </c>
      <c r="E6" s="25" t="s">
        <v>80</v>
      </c>
      <c r="F6" s="25" t="s">
        <v>80</v>
      </c>
      <c r="G6" s="25" t="s">
        <v>80</v>
      </c>
      <c r="I6" s="25" t="s">
        <v>81</v>
      </c>
      <c r="J6" s="25" t="s">
        <v>81</v>
      </c>
      <c r="K6" s="25" t="s">
        <v>81</v>
      </c>
      <c r="L6" s="25" t="s">
        <v>81</v>
      </c>
      <c r="M6" s="25" t="s">
        <v>81</v>
      </c>
      <c r="O6" s="25" t="s">
        <v>82</v>
      </c>
      <c r="P6" s="25" t="s">
        <v>82</v>
      </c>
      <c r="Q6" s="25" t="s">
        <v>82</v>
      </c>
      <c r="R6" s="25" t="s">
        <v>82</v>
      </c>
      <c r="S6" s="25" t="s">
        <v>82</v>
      </c>
    </row>
    <row r="7" spans="1:19" ht="26.25">
      <c r="A7" s="25" t="s">
        <v>83</v>
      </c>
      <c r="C7" s="25" t="s">
        <v>84</v>
      </c>
      <c r="E7" s="25" t="s">
        <v>41</v>
      </c>
      <c r="G7" s="25" t="s">
        <v>42</v>
      </c>
      <c r="I7" s="25" t="s">
        <v>85</v>
      </c>
      <c r="K7" s="25" t="s">
        <v>86</v>
      </c>
      <c r="M7" s="25" t="s">
        <v>87</v>
      </c>
      <c r="O7" s="25" t="s">
        <v>85</v>
      </c>
      <c r="Q7" s="25" t="s">
        <v>86</v>
      </c>
      <c r="S7" s="25" t="s">
        <v>87</v>
      </c>
    </row>
    <row r="8" spans="1:19">
      <c r="A8" s="3" t="s">
        <v>72</v>
      </c>
      <c r="C8" s="12">
        <v>17</v>
      </c>
      <c r="D8" s="9"/>
      <c r="E8" s="9" t="s">
        <v>88</v>
      </c>
      <c r="F8" s="9"/>
      <c r="G8" s="12">
        <v>8</v>
      </c>
      <c r="H8" s="9"/>
      <c r="I8" s="12">
        <v>55907</v>
      </c>
      <c r="J8" s="9"/>
      <c r="K8" s="12">
        <v>0</v>
      </c>
      <c r="L8" s="9"/>
      <c r="M8" s="12">
        <v>55907</v>
      </c>
      <c r="N8" s="9"/>
      <c r="O8" s="12">
        <v>77307623</v>
      </c>
      <c r="P8" s="9"/>
      <c r="Q8" s="12">
        <v>0</v>
      </c>
      <c r="R8" s="9"/>
      <c r="S8" s="12">
        <v>77307623</v>
      </c>
    </row>
    <row r="9" spans="1:19">
      <c r="A9" s="3" t="s">
        <v>76</v>
      </c>
      <c r="C9" s="12">
        <v>24</v>
      </c>
      <c r="D9" s="9"/>
      <c r="E9" s="9" t="s">
        <v>88</v>
      </c>
      <c r="F9" s="9"/>
      <c r="G9" s="12">
        <v>8</v>
      </c>
      <c r="H9" s="9"/>
      <c r="I9" s="12">
        <v>560408</v>
      </c>
      <c r="J9" s="9"/>
      <c r="K9" s="12">
        <v>0</v>
      </c>
      <c r="L9" s="9"/>
      <c r="M9" s="12">
        <v>560408</v>
      </c>
      <c r="N9" s="9"/>
      <c r="O9" s="12">
        <v>1172047</v>
      </c>
      <c r="P9" s="9"/>
      <c r="Q9" s="12">
        <v>0</v>
      </c>
      <c r="R9" s="9"/>
      <c r="S9" s="12">
        <v>1172047</v>
      </c>
    </row>
    <row r="10" spans="1:19" ht="25.5" thickBot="1">
      <c r="C10" s="9"/>
      <c r="D10" s="9"/>
      <c r="E10" s="9"/>
      <c r="F10" s="9"/>
      <c r="G10" s="9"/>
      <c r="H10" s="9"/>
      <c r="I10" s="15">
        <f>SUM(I8:I9)</f>
        <v>616315</v>
      </c>
      <c r="J10" s="9"/>
      <c r="K10" s="15">
        <f>SUM(K8:K9)</f>
        <v>0</v>
      </c>
      <c r="L10" s="9"/>
      <c r="M10" s="15">
        <f>SUM(M8:M9)</f>
        <v>616315</v>
      </c>
      <c r="N10" s="9"/>
      <c r="O10" s="15">
        <f>SUM(O8:O9)</f>
        <v>78479670</v>
      </c>
      <c r="P10" s="9"/>
      <c r="Q10" s="15">
        <f>SUM(Q8:Q9)</f>
        <v>0</v>
      </c>
      <c r="R10" s="9"/>
      <c r="S10" s="15">
        <f>SUM(S8:S9)</f>
        <v>78479670</v>
      </c>
    </row>
    <row r="11" spans="1:19" ht="25.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60"/>
  <sheetViews>
    <sheetView rightToLeft="1" workbookViewId="0">
      <selection activeCell="G14" sqref="G14"/>
    </sheetView>
  </sheetViews>
  <sheetFormatPr defaultRowHeight="24.75"/>
  <cols>
    <col min="1" max="1" width="35" style="3" bestFit="1" customWidth="1"/>
    <col min="2" max="2" width="1" style="3" customWidth="1"/>
    <col min="3" max="3" width="14" style="3" bestFit="1" customWidth="1"/>
    <col min="4" max="4" width="1" style="3" customWidth="1"/>
    <col min="5" max="5" width="36.5703125" style="3" bestFit="1" customWidth="1"/>
    <col min="6" max="6" width="1" style="3" customWidth="1"/>
    <col min="7" max="7" width="24.85546875" style="3" bestFit="1" customWidth="1"/>
    <col min="8" max="8" width="1" style="3" customWidth="1"/>
    <col min="9" max="9" width="24.7109375" style="3" bestFit="1" customWidth="1"/>
    <col min="10" max="10" width="1" style="3" customWidth="1"/>
    <col min="11" max="11" width="13.8554687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710937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27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7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7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7" ht="26.25">
      <c r="A6" s="24" t="s">
        <v>3</v>
      </c>
      <c r="C6" s="25" t="s">
        <v>89</v>
      </c>
      <c r="D6" s="25" t="s">
        <v>89</v>
      </c>
      <c r="E6" s="25" t="s">
        <v>89</v>
      </c>
      <c r="F6" s="25" t="s">
        <v>89</v>
      </c>
      <c r="G6" s="25" t="s">
        <v>89</v>
      </c>
      <c r="I6" s="25" t="s">
        <v>81</v>
      </c>
      <c r="J6" s="25" t="s">
        <v>81</v>
      </c>
      <c r="K6" s="25" t="s">
        <v>81</v>
      </c>
      <c r="L6" s="25" t="s">
        <v>81</v>
      </c>
      <c r="M6" s="25" t="s">
        <v>81</v>
      </c>
      <c r="O6" s="25" t="s">
        <v>82</v>
      </c>
      <c r="P6" s="25" t="s">
        <v>82</v>
      </c>
      <c r="Q6" s="25" t="s">
        <v>82</v>
      </c>
      <c r="R6" s="25" t="s">
        <v>82</v>
      </c>
      <c r="S6" s="25" t="s">
        <v>82</v>
      </c>
    </row>
    <row r="7" spans="1:27" ht="26.25">
      <c r="A7" s="25" t="s">
        <v>3</v>
      </c>
      <c r="C7" s="25" t="s">
        <v>90</v>
      </c>
      <c r="E7" s="25" t="s">
        <v>91</v>
      </c>
      <c r="G7" s="25" t="s">
        <v>92</v>
      </c>
      <c r="I7" s="25" t="s">
        <v>93</v>
      </c>
      <c r="K7" s="25" t="s">
        <v>86</v>
      </c>
      <c r="M7" s="25" t="s">
        <v>94</v>
      </c>
      <c r="O7" s="25" t="s">
        <v>93</v>
      </c>
      <c r="Q7" s="25" t="s">
        <v>86</v>
      </c>
      <c r="S7" s="25" t="s">
        <v>94</v>
      </c>
    </row>
    <row r="8" spans="1:27">
      <c r="A8" s="3" t="s">
        <v>30</v>
      </c>
      <c r="C8" s="9" t="s">
        <v>95</v>
      </c>
      <c r="D8" s="9"/>
      <c r="E8" s="12">
        <v>40538</v>
      </c>
      <c r="F8" s="9"/>
      <c r="G8" s="12">
        <v>1300</v>
      </c>
      <c r="H8" s="9"/>
      <c r="I8" s="12">
        <v>0</v>
      </c>
      <c r="J8" s="9"/>
      <c r="K8" s="12">
        <v>0</v>
      </c>
      <c r="L8" s="9"/>
      <c r="M8" s="12">
        <v>0</v>
      </c>
      <c r="N8" s="9"/>
      <c r="O8" s="12">
        <v>52699400</v>
      </c>
      <c r="P8" s="9"/>
      <c r="Q8" s="12">
        <v>0</v>
      </c>
      <c r="R8" s="9"/>
      <c r="S8" s="12">
        <v>52699400</v>
      </c>
      <c r="T8" s="9"/>
      <c r="U8" s="9"/>
      <c r="V8" s="9"/>
      <c r="W8" s="9"/>
      <c r="X8" s="9"/>
      <c r="Y8" s="9"/>
      <c r="Z8" s="9"/>
      <c r="AA8" s="9"/>
    </row>
    <row r="9" spans="1:27">
      <c r="A9" s="3" t="s">
        <v>22</v>
      </c>
      <c r="C9" s="9" t="s">
        <v>96</v>
      </c>
      <c r="D9" s="9"/>
      <c r="E9" s="12">
        <v>321782</v>
      </c>
      <c r="F9" s="9"/>
      <c r="G9" s="12">
        <v>500</v>
      </c>
      <c r="H9" s="9"/>
      <c r="I9" s="12">
        <v>0</v>
      </c>
      <c r="J9" s="9"/>
      <c r="K9" s="12">
        <v>0</v>
      </c>
      <c r="L9" s="9"/>
      <c r="M9" s="12">
        <v>0</v>
      </c>
      <c r="N9" s="9"/>
      <c r="O9" s="12">
        <v>160891000</v>
      </c>
      <c r="P9" s="9"/>
      <c r="Q9" s="12">
        <v>2708603</v>
      </c>
      <c r="R9" s="9"/>
      <c r="S9" s="12">
        <v>158182397</v>
      </c>
      <c r="T9" s="9"/>
      <c r="U9" s="9"/>
      <c r="V9" s="9"/>
      <c r="W9" s="9"/>
      <c r="X9" s="9"/>
      <c r="Y9" s="9"/>
      <c r="Z9" s="9"/>
      <c r="AA9" s="9"/>
    </row>
    <row r="10" spans="1:27">
      <c r="A10" s="3" t="s">
        <v>29</v>
      </c>
      <c r="C10" s="9" t="s">
        <v>96</v>
      </c>
      <c r="D10" s="9"/>
      <c r="E10" s="12">
        <v>203964</v>
      </c>
      <c r="F10" s="9"/>
      <c r="G10" s="12">
        <v>700</v>
      </c>
      <c r="H10" s="9"/>
      <c r="I10" s="12">
        <v>0</v>
      </c>
      <c r="J10" s="9"/>
      <c r="K10" s="12">
        <v>0</v>
      </c>
      <c r="L10" s="9"/>
      <c r="M10" s="12">
        <v>0</v>
      </c>
      <c r="N10" s="9"/>
      <c r="O10" s="12">
        <v>142774800</v>
      </c>
      <c r="P10" s="9"/>
      <c r="Q10" s="12">
        <v>0</v>
      </c>
      <c r="R10" s="9"/>
      <c r="S10" s="12">
        <v>142774800</v>
      </c>
      <c r="T10" s="9"/>
      <c r="U10" s="9"/>
      <c r="V10" s="9"/>
      <c r="W10" s="9"/>
      <c r="X10" s="9"/>
      <c r="Y10" s="9"/>
      <c r="Z10" s="9"/>
      <c r="AA10" s="9"/>
    </row>
    <row r="11" spans="1:27">
      <c r="A11" s="3" t="s">
        <v>28</v>
      </c>
      <c r="C11" s="9" t="s">
        <v>97</v>
      </c>
      <c r="D11" s="9"/>
      <c r="E11" s="12">
        <v>87951</v>
      </c>
      <c r="F11" s="9"/>
      <c r="G11" s="12">
        <v>2100</v>
      </c>
      <c r="H11" s="9"/>
      <c r="I11" s="12">
        <v>0</v>
      </c>
      <c r="J11" s="9"/>
      <c r="K11" s="12">
        <v>0</v>
      </c>
      <c r="L11" s="9"/>
      <c r="M11" s="12">
        <v>0</v>
      </c>
      <c r="N11" s="9"/>
      <c r="O11" s="12">
        <v>184697100</v>
      </c>
      <c r="P11" s="9"/>
      <c r="Q11" s="12">
        <v>0</v>
      </c>
      <c r="R11" s="9"/>
      <c r="S11" s="12">
        <v>184697100</v>
      </c>
      <c r="T11" s="9"/>
      <c r="U11" s="9"/>
      <c r="V11" s="9"/>
      <c r="W11" s="9"/>
      <c r="X11" s="9"/>
      <c r="Y11" s="9"/>
      <c r="Z11" s="9"/>
      <c r="AA11" s="9"/>
    </row>
    <row r="12" spans="1:27">
      <c r="A12" s="3" t="s">
        <v>24</v>
      </c>
      <c r="C12" s="9" t="s">
        <v>98</v>
      </c>
      <c r="D12" s="9"/>
      <c r="E12" s="12">
        <v>152846</v>
      </c>
      <c r="F12" s="9"/>
      <c r="G12" s="12">
        <v>2000</v>
      </c>
      <c r="H12" s="9"/>
      <c r="I12" s="12">
        <v>0</v>
      </c>
      <c r="J12" s="9"/>
      <c r="K12" s="12">
        <v>0</v>
      </c>
      <c r="L12" s="9"/>
      <c r="M12" s="12">
        <v>0</v>
      </c>
      <c r="N12" s="9"/>
      <c r="O12" s="12">
        <v>305692000</v>
      </c>
      <c r="P12" s="9"/>
      <c r="Q12" s="12">
        <v>0</v>
      </c>
      <c r="R12" s="9"/>
      <c r="S12" s="12">
        <v>305692000</v>
      </c>
      <c r="T12" s="9"/>
      <c r="U12" s="9"/>
      <c r="V12" s="9"/>
      <c r="W12" s="9"/>
      <c r="X12" s="9"/>
      <c r="Y12" s="9"/>
      <c r="Z12" s="9"/>
      <c r="AA12" s="9"/>
    </row>
    <row r="13" spans="1:27">
      <c r="A13" s="3" t="s">
        <v>34</v>
      </c>
      <c r="C13" s="9" t="s">
        <v>99</v>
      </c>
      <c r="D13" s="9"/>
      <c r="E13" s="12">
        <v>468278</v>
      </c>
      <c r="F13" s="9"/>
      <c r="G13" s="12">
        <v>450</v>
      </c>
      <c r="H13" s="9"/>
      <c r="I13" s="12">
        <v>0</v>
      </c>
      <c r="J13" s="9"/>
      <c r="K13" s="12">
        <v>0</v>
      </c>
      <c r="L13" s="9"/>
      <c r="M13" s="12">
        <v>0</v>
      </c>
      <c r="N13" s="9"/>
      <c r="O13" s="12">
        <v>210725100</v>
      </c>
      <c r="P13" s="9"/>
      <c r="Q13" s="12">
        <v>16004438</v>
      </c>
      <c r="R13" s="9"/>
      <c r="S13" s="12">
        <v>194720662</v>
      </c>
      <c r="T13" s="9"/>
      <c r="U13" s="9"/>
      <c r="V13" s="9"/>
      <c r="W13" s="9"/>
      <c r="X13" s="9"/>
      <c r="Y13" s="9"/>
      <c r="Z13" s="9"/>
      <c r="AA13" s="9"/>
    </row>
    <row r="14" spans="1:27">
      <c r="A14" s="3" t="s">
        <v>16</v>
      </c>
      <c r="C14" s="9" t="s">
        <v>100</v>
      </c>
      <c r="D14" s="9"/>
      <c r="E14" s="12">
        <v>691195</v>
      </c>
      <c r="F14" s="9"/>
      <c r="G14" s="12">
        <v>20</v>
      </c>
      <c r="H14" s="9"/>
      <c r="I14" s="12">
        <v>0</v>
      </c>
      <c r="J14" s="9"/>
      <c r="K14" s="12">
        <v>0</v>
      </c>
      <c r="L14" s="9"/>
      <c r="M14" s="12">
        <v>0</v>
      </c>
      <c r="N14" s="9"/>
      <c r="O14" s="12">
        <v>13823900</v>
      </c>
      <c r="P14" s="9"/>
      <c r="Q14" s="12">
        <v>0</v>
      </c>
      <c r="R14" s="9"/>
      <c r="S14" s="12">
        <v>13823900</v>
      </c>
      <c r="T14" s="9"/>
      <c r="U14" s="9"/>
      <c r="V14" s="9"/>
      <c r="W14" s="9"/>
      <c r="X14" s="9"/>
      <c r="Y14" s="9"/>
      <c r="Z14" s="9"/>
      <c r="AA14" s="9"/>
    </row>
    <row r="15" spans="1:27">
      <c r="A15" s="3" t="s">
        <v>18</v>
      </c>
      <c r="C15" s="9" t="s">
        <v>101</v>
      </c>
      <c r="D15" s="9"/>
      <c r="E15" s="12">
        <v>214405</v>
      </c>
      <c r="F15" s="9"/>
      <c r="G15" s="12">
        <v>190</v>
      </c>
      <c r="H15" s="9"/>
      <c r="I15" s="12">
        <v>0</v>
      </c>
      <c r="J15" s="9"/>
      <c r="K15" s="12">
        <v>0</v>
      </c>
      <c r="L15" s="9"/>
      <c r="M15" s="12">
        <v>0</v>
      </c>
      <c r="N15" s="9"/>
      <c r="O15" s="12">
        <v>40736950</v>
      </c>
      <c r="P15" s="9"/>
      <c r="Q15" s="12">
        <v>550499</v>
      </c>
      <c r="R15" s="9"/>
      <c r="S15" s="12">
        <v>40186451</v>
      </c>
      <c r="T15" s="9"/>
      <c r="U15" s="9"/>
      <c r="V15" s="9"/>
      <c r="W15" s="9"/>
      <c r="X15" s="9"/>
      <c r="Y15" s="9"/>
      <c r="Z15" s="9"/>
      <c r="AA15" s="9"/>
    </row>
    <row r="16" spans="1:27">
      <c r="A16" s="3" t="s">
        <v>31</v>
      </c>
      <c r="C16" s="9" t="s">
        <v>102</v>
      </c>
      <c r="D16" s="9"/>
      <c r="E16" s="12">
        <v>26199</v>
      </c>
      <c r="F16" s="9"/>
      <c r="G16" s="12">
        <v>3530</v>
      </c>
      <c r="H16" s="9"/>
      <c r="I16" s="12">
        <v>0</v>
      </c>
      <c r="J16" s="9"/>
      <c r="K16" s="12">
        <v>0</v>
      </c>
      <c r="L16" s="9"/>
      <c r="M16" s="12">
        <v>0</v>
      </c>
      <c r="N16" s="9"/>
      <c r="O16" s="12">
        <v>92482470</v>
      </c>
      <c r="P16" s="9"/>
      <c r="Q16" s="12">
        <v>0</v>
      </c>
      <c r="R16" s="9"/>
      <c r="S16" s="12">
        <v>92482470</v>
      </c>
      <c r="T16" s="9"/>
      <c r="U16" s="9"/>
      <c r="V16" s="9"/>
      <c r="W16" s="9"/>
      <c r="X16" s="9"/>
      <c r="Y16" s="9"/>
      <c r="Z16" s="9"/>
      <c r="AA16" s="9"/>
    </row>
    <row r="17" spans="1:27">
      <c r="A17" s="3" t="s">
        <v>33</v>
      </c>
      <c r="C17" s="9" t="s">
        <v>103</v>
      </c>
      <c r="D17" s="9"/>
      <c r="E17" s="12">
        <v>273552</v>
      </c>
      <c r="F17" s="9"/>
      <c r="G17" s="12">
        <v>600</v>
      </c>
      <c r="H17" s="9"/>
      <c r="I17" s="12">
        <v>0</v>
      </c>
      <c r="J17" s="9"/>
      <c r="K17" s="12">
        <v>0</v>
      </c>
      <c r="L17" s="9"/>
      <c r="M17" s="12">
        <v>0</v>
      </c>
      <c r="N17" s="9"/>
      <c r="O17" s="12">
        <v>164131200</v>
      </c>
      <c r="P17" s="9"/>
      <c r="Q17" s="12">
        <v>0</v>
      </c>
      <c r="R17" s="9"/>
      <c r="S17" s="12">
        <v>164131200</v>
      </c>
      <c r="T17" s="9"/>
      <c r="U17" s="9"/>
      <c r="V17" s="9"/>
      <c r="W17" s="9"/>
      <c r="X17" s="9"/>
      <c r="Y17" s="9"/>
      <c r="Z17" s="9"/>
      <c r="AA17" s="9"/>
    </row>
    <row r="18" spans="1:27">
      <c r="A18" s="3" t="s">
        <v>25</v>
      </c>
      <c r="C18" s="9" t="s">
        <v>104</v>
      </c>
      <c r="D18" s="9"/>
      <c r="E18" s="12">
        <v>78457</v>
      </c>
      <c r="F18" s="9"/>
      <c r="G18" s="12">
        <v>1200</v>
      </c>
      <c r="H18" s="9"/>
      <c r="I18" s="12">
        <v>0</v>
      </c>
      <c r="J18" s="9"/>
      <c r="K18" s="12">
        <v>0</v>
      </c>
      <c r="L18" s="9"/>
      <c r="M18" s="12">
        <v>0</v>
      </c>
      <c r="N18" s="9"/>
      <c r="O18" s="12">
        <v>94148400</v>
      </c>
      <c r="P18" s="9"/>
      <c r="Q18" s="12">
        <v>0</v>
      </c>
      <c r="R18" s="9"/>
      <c r="S18" s="12">
        <v>94148400</v>
      </c>
      <c r="T18" s="9"/>
      <c r="U18" s="9"/>
      <c r="V18" s="9"/>
      <c r="W18" s="9"/>
      <c r="X18" s="9"/>
      <c r="Y18" s="9"/>
      <c r="Z18" s="9"/>
      <c r="AA18" s="9"/>
    </row>
    <row r="19" spans="1:27">
      <c r="A19" s="3" t="s">
        <v>32</v>
      </c>
      <c r="C19" s="9" t="s">
        <v>105</v>
      </c>
      <c r="D19" s="9"/>
      <c r="E19" s="12">
        <v>52547</v>
      </c>
      <c r="F19" s="9"/>
      <c r="G19" s="12">
        <v>6500</v>
      </c>
      <c r="H19" s="9"/>
      <c r="I19" s="12">
        <v>0</v>
      </c>
      <c r="J19" s="9"/>
      <c r="K19" s="12">
        <v>0</v>
      </c>
      <c r="L19" s="9"/>
      <c r="M19" s="12">
        <v>0</v>
      </c>
      <c r="N19" s="9"/>
      <c r="O19" s="12">
        <v>341555500</v>
      </c>
      <c r="P19" s="9"/>
      <c r="Q19" s="12">
        <v>0</v>
      </c>
      <c r="R19" s="9"/>
      <c r="S19" s="12">
        <v>341555500</v>
      </c>
      <c r="T19" s="9"/>
      <c r="U19" s="9"/>
      <c r="V19" s="9"/>
      <c r="W19" s="9"/>
      <c r="X19" s="9"/>
      <c r="Y19" s="9"/>
      <c r="Z19" s="9"/>
      <c r="AA19" s="9"/>
    </row>
    <row r="20" spans="1:27">
      <c r="A20" s="3" t="s">
        <v>106</v>
      </c>
      <c r="C20" s="9" t="s">
        <v>107</v>
      </c>
      <c r="D20" s="9"/>
      <c r="E20" s="12">
        <v>4940</v>
      </c>
      <c r="F20" s="9"/>
      <c r="G20" s="12">
        <v>4430</v>
      </c>
      <c r="H20" s="9"/>
      <c r="I20" s="12">
        <v>0</v>
      </c>
      <c r="J20" s="9"/>
      <c r="K20" s="12">
        <v>0</v>
      </c>
      <c r="L20" s="9"/>
      <c r="M20" s="12">
        <v>0</v>
      </c>
      <c r="N20" s="9"/>
      <c r="O20" s="12">
        <v>21884200</v>
      </c>
      <c r="P20" s="9"/>
      <c r="Q20" s="12">
        <v>1494326</v>
      </c>
      <c r="R20" s="9"/>
      <c r="S20" s="12">
        <v>20389874</v>
      </c>
      <c r="T20" s="9"/>
      <c r="U20" s="9"/>
      <c r="V20" s="9"/>
      <c r="W20" s="9"/>
      <c r="X20" s="9"/>
      <c r="Y20" s="9"/>
      <c r="Z20" s="9"/>
      <c r="AA20" s="9"/>
    </row>
    <row r="21" spans="1:27">
      <c r="A21" s="3" t="s">
        <v>17</v>
      </c>
      <c r="C21" s="9" t="s">
        <v>97</v>
      </c>
      <c r="D21" s="9"/>
      <c r="E21" s="12">
        <v>188122</v>
      </c>
      <c r="F21" s="9"/>
      <c r="G21" s="12">
        <v>1250</v>
      </c>
      <c r="H21" s="9"/>
      <c r="I21" s="12">
        <v>0</v>
      </c>
      <c r="J21" s="9"/>
      <c r="K21" s="12">
        <v>0</v>
      </c>
      <c r="L21" s="9"/>
      <c r="M21" s="12">
        <v>0</v>
      </c>
      <c r="N21" s="9"/>
      <c r="O21" s="12">
        <v>235152500</v>
      </c>
      <c r="P21" s="9"/>
      <c r="Q21" s="12">
        <v>0</v>
      </c>
      <c r="R21" s="9"/>
      <c r="S21" s="12">
        <v>235152500</v>
      </c>
      <c r="T21" s="9"/>
      <c r="U21" s="9"/>
      <c r="V21" s="9"/>
      <c r="W21" s="9"/>
      <c r="X21" s="9"/>
      <c r="Y21" s="9"/>
      <c r="Z21" s="9"/>
      <c r="AA21" s="9"/>
    </row>
    <row r="22" spans="1:27">
      <c r="A22" s="3" t="s">
        <v>20</v>
      </c>
      <c r="C22" s="9" t="s">
        <v>103</v>
      </c>
      <c r="D22" s="9"/>
      <c r="E22" s="12">
        <v>164070</v>
      </c>
      <c r="F22" s="9"/>
      <c r="G22" s="12">
        <v>1260</v>
      </c>
      <c r="H22" s="9"/>
      <c r="I22" s="12">
        <v>0</v>
      </c>
      <c r="J22" s="9"/>
      <c r="K22" s="12">
        <v>0</v>
      </c>
      <c r="L22" s="9"/>
      <c r="M22" s="12">
        <v>0</v>
      </c>
      <c r="N22" s="9"/>
      <c r="O22" s="12">
        <v>206728200</v>
      </c>
      <c r="P22" s="9"/>
      <c r="Q22" s="12">
        <v>8160324</v>
      </c>
      <c r="R22" s="9"/>
      <c r="S22" s="12">
        <v>198567876</v>
      </c>
      <c r="T22" s="9"/>
      <c r="U22" s="9"/>
      <c r="V22" s="9"/>
      <c r="W22" s="9"/>
      <c r="X22" s="9"/>
      <c r="Y22" s="9"/>
      <c r="Z22" s="9"/>
      <c r="AA22" s="9"/>
    </row>
    <row r="23" spans="1:27">
      <c r="A23" s="3" t="s">
        <v>19</v>
      </c>
      <c r="C23" s="9" t="s">
        <v>108</v>
      </c>
      <c r="D23" s="9"/>
      <c r="E23" s="12">
        <v>29461</v>
      </c>
      <c r="F23" s="9"/>
      <c r="G23" s="12">
        <v>3200</v>
      </c>
      <c r="H23" s="9"/>
      <c r="I23" s="12">
        <v>0</v>
      </c>
      <c r="J23" s="9"/>
      <c r="K23" s="12">
        <v>0</v>
      </c>
      <c r="L23" s="9"/>
      <c r="M23" s="12">
        <v>0</v>
      </c>
      <c r="N23" s="9"/>
      <c r="O23" s="12">
        <v>94275200</v>
      </c>
      <c r="P23" s="9"/>
      <c r="Q23" s="12">
        <v>3721389</v>
      </c>
      <c r="R23" s="9"/>
      <c r="S23" s="12">
        <v>90553811</v>
      </c>
      <c r="T23" s="9"/>
      <c r="U23" s="9"/>
      <c r="V23" s="9"/>
      <c r="W23" s="9"/>
      <c r="X23" s="9"/>
      <c r="Y23" s="9"/>
      <c r="Z23" s="9"/>
      <c r="AA23" s="9"/>
    </row>
    <row r="24" spans="1:27">
      <c r="A24" s="3" t="s">
        <v>15</v>
      </c>
      <c r="C24" s="9" t="s">
        <v>109</v>
      </c>
      <c r="D24" s="9"/>
      <c r="E24" s="12">
        <v>41975</v>
      </c>
      <c r="F24" s="9"/>
      <c r="G24" s="12">
        <v>1000</v>
      </c>
      <c r="H24" s="9"/>
      <c r="I24" s="12">
        <v>0</v>
      </c>
      <c r="J24" s="9"/>
      <c r="K24" s="12">
        <v>0</v>
      </c>
      <c r="L24" s="9"/>
      <c r="M24" s="12">
        <v>0</v>
      </c>
      <c r="N24" s="9"/>
      <c r="O24" s="12">
        <v>41975000</v>
      </c>
      <c r="P24" s="9"/>
      <c r="Q24" s="12">
        <v>4331572</v>
      </c>
      <c r="R24" s="9"/>
      <c r="S24" s="12">
        <v>37643428</v>
      </c>
      <c r="T24" s="9"/>
      <c r="U24" s="9"/>
      <c r="V24" s="9"/>
      <c r="W24" s="9"/>
      <c r="X24" s="9"/>
      <c r="Y24" s="9"/>
      <c r="Z24" s="9"/>
      <c r="AA24" s="9"/>
    </row>
    <row r="25" spans="1:27">
      <c r="A25" s="3" t="s">
        <v>27</v>
      </c>
      <c r="C25" s="9" t="s">
        <v>110</v>
      </c>
      <c r="D25" s="9"/>
      <c r="E25" s="12">
        <v>48279</v>
      </c>
      <c r="F25" s="9"/>
      <c r="G25" s="12">
        <v>450</v>
      </c>
      <c r="H25" s="9"/>
      <c r="I25" s="12">
        <v>0</v>
      </c>
      <c r="J25" s="9"/>
      <c r="K25" s="12">
        <v>0</v>
      </c>
      <c r="L25" s="9"/>
      <c r="M25" s="12">
        <v>0</v>
      </c>
      <c r="N25" s="9"/>
      <c r="O25" s="12">
        <v>21725550</v>
      </c>
      <c r="P25" s="9"/>
      <c r="Q25" s="12">
        <v>1650042</v>
      </c>
      <c r="R25" s="9"/>
      <c r="S25" s="12">
        <v>20075508</v>
      </c>
      <c r="T25" s="9"/>
      <c r="U25" s="9"/>
      <c r="V25" s="9"/>
      <c r="W25" s="9"/>
      <c r="X25" s="9"/>
      <c r="Y25" s="9"/>
      <c r="Z25" s="9"/>
      <c r="AA25" s="9"/>
    </row>
    <row r="26" spans="1:27" ht="25.5" thickBot="1">
      <c r="C26" s="9"/>
      <c r="D26" s="9"/>
      <c r="E26" s="9"/>
      <c r="F26" s="9"/>
      <c r="G26" s="9"/>
      <c r="H26" s="9"/>
      <c r="I26" s="15">
        <f>SUM(I8:I25)</f>
        <v>0</v>
      </c>
      <c r="J26" s="9"/>
      <c r="K26" s="15">
        <f>SUM(SUM(K8:K25))</f>
        <v>0</v>
      </c>
      <c r="L26" s="9"/>
      <c r="M26" s="15">
        <f>SUM(M8:M25)</f>
        <v>0</v>
      </c>
      <c r="N26" s="9"/>
      <c r="O26" s="15">
        <f>SUM(O8:O25)</f>
        <v>2426098470</v>
      </c>
      <c r="P26" s="9"/>
      <c r="Q26" s="15">
        <f>SUM(Q8:Q25)</f>
        <v>38621193</v>
      </c>
      <c r="R26" s="9"/>
      <c r="S26" s="15">
        <f>SUM(S8:S25)</f>
        <v>2387477277</v>
      </c>
      <c r="T26" s="9"/>
      <c r="U26" s="9"/>
      <c r="V26" s="9"/>
      <c r="W26" s="9"/>
      <c r="X26" s="9"/>
      <c r="Y26" s="9"/>
      <c r="Z26" s="9"/>
      <c r="AA26" s="9"/>
    </row>
    <row r="27" spans="1:27" ht="25.5" thickTop="1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3:27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3:27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3:27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3:27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3:2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3:2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3:2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3:2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3:2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3:2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3:2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3:2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3:2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3:27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3:27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3:27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3:27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3:27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3:27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3:27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3:27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3:27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3:27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3:27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3:27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3:27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3:27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3:27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9"/>
  <sheetViews>
    <sheetView rightToLeft="1" workbookViewId="0">
      <selection activeCell="C40" sqref="C40"/>
    </sheetView>
  </sheetViews>
  <sheetFormatPr defaultRowHeight="24.75"/>
  <cols>
    <col min="1" max="1" width="35" style="3" bestFit="1" customWidth="1"/>
    <col min="2" max="2" width="1" style="3" customWidth="1"/>
    <col min="3" max="3" width="11.28515625" style="3" bestFit="1" customWidth="1"/>
    <col min="4" max="4" width="1" style="3" customWidth="1"/>
    <col min="5" max="5" width="19.85546875" style="3" bestFit="1" customWidth="1"/>
    <col min="6" max="6" width="1" style="3" customWidth="1"/>
    <col min="7" max="7" width="19.7109375" style="3" bestFit="1" customWidth="1"/>
    <col min="8" max="8" width="1" style="3" customWidth="1"/>
    <col min="9" max="9" width="34.7109375" style="3" bestFit="1" customWidth="1"/>
    <col min="10" max="10" width="1" style="3" customWidth="1"/>
    <col min="11" max="11" width="11.2851562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34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20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26.25">
      <c r="A6" s="24" t="s">
        <v>3</v>
      </c>
      <c r="C6" s="25" t="s">
        <v>81</v>
      </c>
      <c r="D6" s="25" t="s">
        <v>81</v>
      </c>
      <c r="E6" s="25" t="s">
        <v>81</v>
      </c>
      <c r="F6" s="25" t="s">
        <v>81</v>
      </c>
      <c r="G6" s="25" t="s">
        <v>81</v>
      </c>
      <c r="H6" s="25" t="s">
        <v>81</v>
      </c>
      <c r="I6" s="25" t="s">
        <v>81</v>
      </c>
      <c r="K6" s="25" t="s">
        <v>82</v>
      </c>
      <c r="L6" s="25" t="s">
        <v>82</v>
      </c>
      <c r="M6" s="25" t="s">
        <v>82</v>
      </c>
      <c r="N6" s="25" t="s">
        <v>82</v>
      </c>
      <c r="O6" s="25" t="s">
        <v>82</v>
      </c>
      <c r="P6" s="25" t="s">
        <v>82</v>
      </c>
      <c r="Q6" s="25" t="s">
        <v>82</v>
      </c>
    </row>
    <row r="7" spans="1:20" ht="26.25">
      <c r="A7" s="25" t="s">
        <v>3</v>
      </c>
      <c r="C7" s="25" t="s">
        <v>7</v>
      </c>
      <c r="E7" s="25" t="s">
        <v>111</v>
      </c>
      <c r="G7" s="25" t="s">
        <v>112</v>
      </c>
      <c r="I7" s="25" t="s">
        <v>113</v>
      </c>
      <c r="K7" s="25" t="s">
        <v>7</v>
      </c>
      <c r="M7" s="25" t="s">
        <v>111</v>
      </c>
      <c r="O7" s="25" t="s">
        <v>112</v>
      </c>
      <c r="Q7" s="25" t="s">
        <v>113</v>
      </c>
    </row>
    <row r="8" spans="1:20">
      <c r="A8" s="3" t="s">
        <v>30</v>
      </c>
      <c r="C8" s="17">
        <v>36484</v>
      </c>
      <c r="D8" s="17"/>
      <c r="E8" s="17">
        <v>414893567</v>
      </c>
      <c r="F8" s="17"/>
      <c r="G8" s="17">
        <v>430851011</v>
      </c>
      <c r="H8" s="17"/>
      <c r="I8" s="17">
        <f>E8-G8</f>
        <v>-15957444</v>
      </c>
      <c r="J8" s="17"/>
      <c r="K8" s="17">
        <v>36484</v>
      </c>
      <c r="L8" s="17"/>
      <c r="M8" s="17">
        <v>414893567</v>
      </c>
      <c r="N8" s="17"/>
      <c r="O8" s="17">
        <v>866469018</v>
      </c>
      <c r="P8" s="17"/>
      <c r="Q8" s="17">
        <f t="shared" ref="Q8:Q30" si="0">M8-O8</f>
        <v>-451575451</v>
      </c>
      <c r="R8" s="17"/>
      <c r="S8" s="17"/>
      <c r="T8" s="17"/>
    </row>
    <row r="9" spans="1:20">
      <c r="A9" s="3" t="s">
        <v>22</v>
      </c>
      <c r="C9" s="17">
        <v>321782</v>
      </c>
      <c r="D9" s="17"/>
      <c r="E9" s="17">
        <v>1032531957</v>
      </c>
      <c r="F9" s="17"/>
      <c r="G9" s="17">
        <v>1003104157</v>
      </c>
      <c r="H9" s="17"/>
      <c r="I9" s="17">
        <f t="shared" ref="I9:I31" si="1">E9-G9</f>
        <v>29427800</v>
      </c>
      <c r="J9" s="17"/>
      <c r="K9" s="17">
        <v>321782</v>
      </c>
      <c r="L9" s="17"/>
      <c r="M9" s="17">
        <v>1032531957</v>
      </c>
      <c r="N9" s="17"/>
      <c r="O9" s="17">
        <v>1513165207</v>
      </c>
      <c r="P9" s="17"/>
      <c r="Q9" s="17">
        <f t="shared" si="0"/>
        <v>-480633250</v>
      </c>
      <c r="R9" s="17"/>
      <c r="S9" s="17"/>
      <c r="T9" s="17"/>
    </row>
    <row r="10" spans="1:20">
      <c r="A10" s="3" t="s">
        <v>21</v>
      </c>
      <c r="C10" s="17">
        <v>199933</v>
      </c>
      <c r="D10" s="17"/>
      <c r="E10" s="17">
        <v>790601239</v>
      </c>
      <c r="F10" s="17"/>
      <c r="G10" s="17">
        <v>792191187</v>
      </c>
      <c r="H10" s="17"/>
      <c r="I10" s="17">
        <f t="shared" si="1"/>
        <v>-1589948</v>
      </c>
      <c r="J10" s="17"/>
      <c r="K10" s="17">
        <v>199933</v>
      </c>
      <c r="L10" s="17"/>
      <c r="M10" s="17">
        <v>790601239</v>
      </c>
      <c r="N10" s="17"/>
      <c r="O10" s="17">
        <v>735903452</v>
      </c>
      <c r="P10" s="17"/>
      <c r="Q10" s="17">
        <f t="shared" si="0"/>
        <v>54697787</v>
      </c>
      <c r="R10" s="17"/>
      <c r="S10" s="17"/>
      <c r="T10" s="17"/>
    </row>
    <row r="11" spans="1:20">
      <c r="A11" s="3" t="s">
        <v>23</v>
      </c>
      <c r="C11" s="17">
        <v>106608</v>
      </c>
      <c r="D11" s="17"/>
      <c r="E11" s="17">
        <v>1433823922</v>
      </c>
      <c r="F11" s="17"/>
      <c r="G11" s="17">
        <v>1481512079</v>
      </c>
      <c r="H11" s="17"/>
      <c r="I11" s="17">
        <f t="shared" si="1"/>
        <v>-47688157</v>
      </c>
      <c r="J11" s="17"/>
      <c r="K11" s="17">
        <v>106608</v>
      </c>
      <c r="L11" s="17"/>
      <c r="M11" s="17">
        <v>1433823922</v>
      </c>
      <c r="N11" s="17"/>
      <c r="O11" s="17">
        <v>1490695827</v>
      </c>
      <c r="P11" s="17"/>
      <c r="Q11" s="17">
        <f t="shared" si="0"/>
        <v>-56871905</v>
      </c>
      <c r="R11" s="17"/>
      <c r="S11" s="17"/>
      <c r="T11" s="17"/>
    </row>
    <row r="12" spans="1:20">
      <c r="A12" s="3" t="s">
        <v>29</v>
      </c>
      <c r="C12" s="17">
        <v>203964</v>
      </c>
      <c r="D12" s="17"/>
      <c r="E12" s="17">
        <v>1056329657</v>
      </c>
      <c r="F12" s="17"/>
      <c r="G12" s="17">
        <v>1042137128</v>
      </c>
      <c r="H12" s="17"/>
      <c r="I12" s="17">
        <f t="shared" si="1"/>
        <v>14192529</v>
      </c>
      <c r="J12" s="17"/>
      <c r="K12" s="17">
        <v>203964</v>
      </c>
      <c r="L12" s="17"/>
      <c r="M12" s="17">
        <v>1056329657</v>
      </c>
      <c r="N12" s="17"/>
      <c r="O12" s="17">
        <v>1278682808</v>
      </c>
      <c r="P12" s="17"/>
      <c r="Q12" s="17">
        <f t="shared" si="0"/>
        <v>-222353151</v>
      </c>
      <c r="R12" s="17"/>
      <c r="S12" s="17"/>
      <c r="T12" s="17"/>
    </row>
    <row r="13" spans="1:20">
      <c r="A13" s="3" t="s">
        <v>34</v>
      </c>
      <c r="C13" s="17">
        <v>468278</v>
      </c>
      <c r="D13" s="17"/>
      <c r="E13" s="17">
        <v>1871742310</v>
      </c>
      <c r="F13" s="17"/>
      <c r="G13" s="17">
        <v>2017906718</v>
      </c>
      <c r="H13" s="17"/>
      <c r="I13" s="17">
        <f t="shared" si="1"/>
        <v>-146164408</v>
      </c>
      <c r="J13" s="17"/>
      <c r="K13" s="17">
        <v>468278</v>
      </c>
      <c r="L13" s="17"/>
      <c r="M13" s="17">
        <v>1871742310</v>
      </c>
      <c r="N13" s="17"/>
      <c r="O13" s="17">
        <v>1757527448</v>
      </c>
      <c r="P13" s="17"/>
      <c r="Q13" s="17">
        <f t="shared" si="0"/>
        <v>114214862</v>
      </c>
      <c r="R13" s="17"/>
      <c r="S13" s="17"/>
      <c r="T13" s="17"/>
    </row>
    <row r="14" spans="1:20">
      <c r="A14" s="3" t="s">
        <v>16</v>
      </c>
      <c r="C14" s="17">
        <v>691195</v>
      </c>
      <c r="D14" s="17"/>
      <c r="E14" s="17">
        <v>970847416</v>
      </c>
      <c r="F14" s="17"/>
      <c r="G14" s="17">
        <v>1186591287</v>
      </c>
      <c r="H14" s="17"/>
      <c r="I14" s="17">
        <f t="shared" si="1"/>
        <v>-215743871</v>
      </c>
      <c r="J14" s="17"/>
      <c r="K14" s="17">
        <v>691195</v>
      </c>
      <c r="L14" s="17"/>
      <c r="M14" s="17">
        <v>970847416</v>
      </c>
      <c r="N14" s="17"/>
      <c r="O14" s="17">
        <v>1522040122</v>
      </c>
      <c r="P14" s="17"/>
      <c r="Q14" s="17">
        <f t="shared" si="0"/>
        <v>-551192706</v>
      </c>
      <c r="R14" s="17"/>
      <c r="S14" s="17"/>
      <c r="T14" s="17"/>
    </row>
    <row r="15" spans="1:20">
      <c r="A15" s="3" t="s">
        <v>18</v>
      </c>
      <c r="C15" s="17">
        <v>214405</v>
      </c>
      <c r="D15" s="17"/>
      <c r="E15" s="17">
        <v>795185381</v>
      </c>
      <c r="F15" s="17"/>
      <c r="G15" s="17">
        <v>784742046</v>
      </c>
      <c r="H15" s="17"/>
      <c r="I15" s="17">
        <f t="shared" si="1"/>
        <v>10443335</v>
      </c>
      <c r="J15" s="17"/>
      <c r="K15" s="17">
        <v>214405</v>
      </c>
      <c r="L15" s="17"/>
      <c r="M15" s="17">
        <v>795185381</v>
      </c>
      <c r="N15" s="17"/>
      <c r="O15" s="17">
        <v>940809469</v>
      </c>
      <c r="P15" s="17"/>
      <c r="Q15" s="17">
        <f t="shared" si="0"/>
        <v>-145624088</v>
      </c>
      <c r="R15" s="17"/>
      <c r="S15" s="17"/>
      <c r="T15" s="17"/>
    </row>
    <row r="16" spans="1:20">
      <c r="A16" s="3" t="s">
        <v>31</v>
      </c>
      <c r="C16" s="17">
        <v>63765</v>
      </c>
      <c r="D16" s="17"/>
      <c r="E16" s="17">
        <v>1986504649</v>
      </c>
      <c r="F16" s="17"/>
      <c r="G16" s="17">
        <v>1933260746</v>
      </c>
      <c r="H16" s="17"/>
      <c r="I16" s="17">
        <f t="shared" si="1"/>
        <v>53243903</v>
      </c>
      <c r="J16" s="17"/>
      <c r="K16" s="17">
        <v>63765</v>
      </c>
      <c r="L16" s="17"/>
      <c r="M16" s="17">
        <v>1986504649</v>
      </c>
      <c r="N16" s="17"/>
      <c r="O16" s="17">
        <v>1930145407</v>
      </c>
      <c r="P16" s="17"/>
      <c r="Q16" s="17">
        <f t="shared" si="0"/>
        <v>56359242</v>
      </c>
      <c r="R16" s="17"/>
      <c r="S16" s="17"/>
      <c r="T16" s="17"/>
    </row>
    <row r="17" spans="1:20">
      <c r="A17" s="3" t="s">
        <v>33</v>
      </c>
      <c r="C17" s="17">
        <v>273552</v>
      </c>
      <c r="D17" s="17"/>
      <c r="E17" s="17">
        <v>848132096</v>
      </c>
      <c r="F17" s="17"/>
      <c r="G17" s="17">
        <v>834535878</v>
      </c>
      <c r="H17" s="17"/>
      <c r="I17" s="17">
        <f t="shared" si="1"/>
        <v>13596218</v>
      </c>
      <c r="J17" s="17"/>
      <c r="K17" s="17">
        <v>273552</v>
      </c>
      <c r="L17" s="17"/>
      <c r="M17" s="17">
        <v>848132096</v>
      </c>
      <c r="N17" s="17"/>
      <c r="O17" s="17">
        <v>967021408</v>
      </c>
      <c r="P17" s="17"/>
      <c r="Q17" s="17">
        <f t="shared" si="0"/>
        <v>-118889312</v>
      </c>
      <c r="R17" s="17"/>
      <c r="S17" s="17"/>
      <c r="T17" s="17"/>
    </row>
    <row r="18" spans="1:20">
      <c r="A18" s="3" t="s">
        <v>25</v>
      </c>
      <c r="C18" s="17">
        <v>131390</v>
      </c>
      <c r="D18" s="17"/>
      <c r="E18" s="17">
        <v>1503300721</v>
      </c>
      <c r="F18" s="17"/>
      <c r="G18" s="17">
        <v>1533340614</v>
      </c>
      <c r="H18" s="17"/>
      <c r="I18" s="17">
        <f t="shared" si="1"/>
        <v>-30039893</v>
      </c>
      <c r="J18" s="17"/>
      <c r="K18" s="17">
        <v>131390</v>
      </c>
      <c r="L18" s="17"/>
      <c r="M18" s="17">
        <v>1503300721</v>
      </c>
      <c r="N18" s="17"/>
      <c r="O18" s="17">
        <v>1884688708</v>
      </c>
      <c r="P18" s="17"/>
      <c r="Q18" s="17">
        <f t="shared" si="0"/>
        <v>-381387987</v>
      </c>
      <c r="R18" s="17"/>
      <c r="S18" s="17"/>
      <c r="T18" s="17"/>
    </row>
    <row r="19" spans="1:20">
      <c r="A19" s="3" t="s">
        <v>26</v>
      </c>
      <c r="C19" s="17">
        <v>26389</v>
      </c>
      <c r="D19" s="17"/>
      <c r="E19" s="17">
        <v>345999888</v>
      </c>
      <c r="F19" s="17"/>
      <c r="G19" s="17">
        <v>354131803</v>
      </c>
      <c r="H19" s="17"/>
      <c r="I19" s="17">
        <f t="shared" si="1"/>
        <v>-8131915</v>
      </c>
      <c r="J19" s="17"/>
      <c r="K19" s="17">
        <v>26389</v>
      </c>
      <c r="L19" s="17"/>
      <c r="M19" s="17">
        <v>345999888</v>
      </c>
      <c r="N19" s="17"/>
      <c r="O19" s="17">
        <v>379554245</v>
      </c>
      <c r="P19" s="17"/>
      <c r="Q19" s="17">
        <f t="shared" si="0"/>
        <v>-33554357</v>
      </c>
      <c r="R19" s="17"/>
      <c r="S19" s="17"/>
      <c r="T19" s="17"/>
    </row>
    <row r="20" spans="1:20">
      <c r="A20" s="3" t="s">
        <v>32</v>
      </c>
      <c r="C20" s="17">
        <v>77698</v>
      </c>
      <c r="D20" s="17"/>
      <c r="E20" s="17">
        <v>1861380295</v>
      </c>
      <c r="F20" s="17"/>
      <c r="G20" s="17">
        <v>1952705240</v>
      </c>
      <c r="H20" s="17"/>
      <c r="I20" s="17">
        <f t="shared" si="1"/>
        <v>-91324945</v>
      </c>
      <c r="J20" s="17"/>
      <c r="K20" s="17">
        <v>77698</v>
      </c>
      <c r="L20" s="17"/>
      <c r="M20" s="17">
        <v>1861380295</v>
      </c>
      <c r="N20" s="17"/>
      <c r="O20" s="17">
        <v>1834729617</v>
      </c>
      <c r="P20" s="17"/>
      <c r="Q20" s="17">
        <f t="shared" si="0"/>
        <v>26650678</v>
      </c>
      <c r="R20" s="17"/>
      <c r="S20" s="17"/>
      <c r="T20" s="17"/>
    </row>
    <row r="21" spans="1:20">
      <c r="A21" s="3" t="s">
        <v>17</v>
      </c>
      <c r="C21" s="17">
        <v>209107</v>
      </c>
      <c r="D21" s="17"/>
      <c r="E21" s="17">
        <v>1852057666</v>
      </c>
      <c r="F21" s="17"/>
      <c r="G21" s="17">
        <v>1984962854</v>
      </c>
      <c r="H21" s="17"/>
      <c r="I21" s="17">
        <f t="shared" si="1"/>
        <v>-132905188</v>
      </c>
      <c r="J21" s="17"/>
      <c r="K21" s="17">
        <v>209107</v>
      </c>
      <c r="L21" s="17"/>
      <c r="M21" s="17">
        <v>1852057666</v>
      </c>
      <c r="N21" s="17"/>
      <c r="O21" s="17">
        <v>2198591255</v>
      </c>
      <c r="P21" s="17"/>
      <c r="Q21" s="17">
        <f t="shared" si="0"/>
        <v>-346533589</v>
      </c>
      <c r="R21" s="17"/>
      <c r="S21" s="17"/>
      <c r="T21" s="17"/>
    </row>
    <row r="22" spans="1:20">
      <c r="A22" s="3" t="s">
        <v>20</v>
      </c>
      <c r="C22" s="17">
        <v>164070</v>
      </c>
      <c r="D22" s="17"/>
      <c r="E22" s="17">
        <v>1386297159</v>
      </c>
      <c r="F22" s="17"/>
      <c r="G22" s="17">
        <v>1423808729</v>
      </c>
      <c r="H22" s="17"/>
      <c r="I22" s="17">
        <f t="shared" si="1"/>
        <v>-37511570</v>
      </c>
      <c r="J22" s="17"/>
      <c r="K22" s="17">
        <v>164070</v>
      </c>
      <c r="L22" s="17"/>
      <c r="M22" s="17">
        <v>1386297159</v>
      </c>
      <c r="N22" s="17"/>
      <c r="O22" s="17">
        <v>1492019103</v>
      </c>
      <c r="P22" s="17"/>
      <c r="Q22" s="17">
        <f t="shared" si="0"/>
        <v>-105721944</v>
      </c>
      <c r="R22" s="17"/>
      <c r="S22" s="17"/>
      <c r="T22" s="17"/>
    </row>
    <row r="23" spans="1:20">
      <c r="A23" s="3" t="s">
        <v>19</v>
      </c>
      <c r="C23" s="17">
        <v>61312</v>
      </c>
      <c r="D23" s="17"/>
      <c r="E23" s="17">
        <v>1017818133</v>
      </c>
      <c r="F23" s="17"/>
      <c r="G23" s="17">
        <v>944072028</v>
      </c>
      <c r="H23" s="17"/>
      <c r="I23" s="17">
        <f t="shared" si="1"/>
        <v>73746105</v>
      </c>
      <c r="J23" s="17"/>
      <c r="K23" s="17">
        <v>61312</v>
      </c>
      <c r="L23" s="17"/>
      <c r="M23" s="17">
        <v>1017818133</v>
      </c>
      <c r="N23" s="17"/>
      <c r="O23" s="17">
        <v>1047653315</v>
      </c>
      <c r="P23" s="17"/>
      <c r="Q23" s="17">
        <f t="shared" si="0"/>
        <v>-29835182</v>
      </c>
      <c r="R23" s="17"/>
      <c r="S23" s="17"/>
      <c r="T23" s="17"/>
    </row>
    <row r="24" spans="1:20">
      <c r="A24" s="3" t="s">
        <v>15</v>
      </c>
      <c r="C24" s="17">
        <v>166917</v>
      </c>
      <c r="D24" s="17"/>
      <c r="E24" s="17">
        <v>1546410224</v>
      </c>
      <c r="F24" s="17"/>
      <c r="G24" s="17">
        <v>1460959445</v>
      </c>
      <c r="H24" s="17"/>
      <c r="I24" s="17">
        <f t="shared" si="1"/>
        <v>85450779</v>
      </c>
      <c r="J24" s="17"/>
      <c r="K24" s="17">
        <v>166917</v>
      </c>
      <c r="L24" s="17"/>
      <c r="M24" s="17">
        <v>1546410224</v>
      </c>
      <c r="N24" s="17"/>
      <c r="O24" s="17">
        <v>1563670854</v>
      </c>
      <c r="P24" s="17"/>
      <c r="Q24" s="17">
        <f t="shared" si="0"/>
        <v>-17260630</v>
      </c>
      <c r="R24" s="17"/>
      <c r="S24" s="17"/>
      <c r="T24" s="17"/>
    </row>
    <row r="25" spans="1:20">
      <c r="A25" s="3" t="s">
        <v>27</v>
      </c>
      <c r="C25" s="17">
        <v>48279</v>
      </c>
      <c r="D25" s="17"/>
      <c r="E25" s="17">
        <v>1281379456</v>
      </c>
      <c r="F25" s="17"/>
      <c r="G25" s="17">
        <v>1276580282</v>
      </c>
      <c r="H25" s="17"/>
      <c r="I25" s="17">
        <f t="shared" si="1"/>
        <v>4799174</v>
      </c>
      <c r="J25" s="17"/>
      <c r="K25" s="17">
        <v>48279</v>
      </c>
      <c r="L25" s="17"/>
      <c r="M25" s="17">
        <v>1281379456</v>
      </c>
      <c r="N25" s="17"/>
      <c r="O25" s="17">
        <v>1576492251</v>
      </c>
      <c r="P25" s="17"/>
      <c r="Q25" s="17">
        <f t="shared" si="0"/>
        <v>-295112795</v>
      </c>
      <c r="R25" s="17"/>
      <c r="S25" s="17"/>
      <c r="T25" s="17"/>
    </row>
    <row r="26" spans="1:20">
      <c r="A26" s="3" t="s">
        <v>48</v>
      </c>
      <c r="C26" s="17">
        <v>3339</v>
      </c>
      <c r="D26" s="17"/>
      <c r="E26" s="17">
        <v>3139059252</v>
      </c>
      <c r="F26" s="17"/>
      <c r="G26" s="17">
        <v>3092455260</v>
      </c>
      <c r="H26" s="17"/>
      <c r="I26" s="17">
        <f t="shared" si="1"/>
        <v>46603992</v>
      </c>
      <c r="J26" s="17"/>
      <c r="K26" s="17">
        <v>3339</v>
      </c>
      <c r="L26" s="17"/>
      <c r="M26" s="17">
        <v>3139059252</v>
      </c>
      <c r="N26" s="17"/>
      <c r="O26" s="17">
        <v>2605213200</v>
      </c>
      <c r="P26" s="17"/>
      <c r="Q26" s="17">
        <f t="shared" si="0"/>
        <v>533846052</v>
      </c>
      <c r="R26" s="17"/>
      <c r="S26" s="17"/>
      <c r="T26" s="17"/>
    </row>
    <row r="27" spans="1:20">
      <c r="A27" s="3" t="s">
        <v>51</v>
      </c>
      <c r="C27" s="17">
        <v>2960</v>
      </c>
      <c r="D27" s="17"/>
      <c r="E27" s="17">
        <v>2754313490</v>
      </c>
      <c r="F27" s="17"/>
      <c r="G27" s="17">
        <v>2716639519</v>
      </c>
      <c r="H27" s="17"/>
      <c r="I27" s="17">
        <f t="shared" si="1"/>
        <v>37673971</v>
      </c>
      <c r="J27" s="17"/>
      <c r="K27" s="17">
        <v>2960</v>
      </c>
      <c r="L27" s="17"/>
      <c r="M27" s="17">
        <v>2754313490</v>
      </c>
      <c r="N27" s="17"/>
      <c r="O27" s="17">
        <v>2349204841</v>
      </c>
      <c r="P27" s="17"/>
      <c r="Q27" s="17">
        <f t="shared" si="0"/>
        <v>405108649</v>
      </c>
      <c r="R27" s="17"/>
      <c r="S27" s="17"/>
      <c r="T27" s="17"/>
    </row>
    <row r="28" spans="1:20">
      <c r="A28" s="3" t="s">
        <v>57</v>
      </c>
      <c r="C28" s="17">
        <v>2350</v>
      </c>
      <c r="D28" s="17"/>
      <c r="E28" s="17">
        <v>2072582776</v>
      </c>
      <c r="F28" s="17"/>
      <c r="G28" s="17">
        <v>2041779860</v>
      </c>
      <c r="H28" s="17"/>
      <c r="I28" s="17">
        <f t="shared" si="1"/>
        <v>30802916</v>
      </c>
      <c r="J28" s="17"/>
      <c r="K28" s="17">
        <v>2350</v>
      </c>
      <c r="L28" s="17"/>
      <c r="M28" s="17">
        <v>2072582776</v>
      </c>
      <c r="N28" s="17"/>
      <c r="O28" s="17">
        <v>1748753902</v>
      </c>
      <c r="P28" s="17"/>
      <c r="Q28" s="17">
        <f t="shared" si="0"/>
        <v>323828874</v>
      </c>
      <c r="R28" s="17"/>
      <c r="S28" s="17"/>
      <c r="T28" s="17"/>
    </row>
    <row r="29" spans="1:20">
      <c r="A29" s="3" t="s">
        <v>44</v>
      </c>
      <c r="C29" s="17">
        <v>6015</v>
      </c>
      <c r="D29" s="17"/>
      <c r="E29" s="17">
        <v>4642738351</v>
      </c>
      <c r="F29" s="17"/>
      <c r="G29" s="17">
        <v>4587169824</v>
      </c>
      <c r="H29" s="17"/>
      <c r="I29" s="17">
        <f t="shared" si="1"/>
        <v>55568527</v>
      </c>
      <c r="J29" s="17"/>
      <c r="K29" s="17">
        <v>6015</v>
      </c>
      <c r="L29" s="17"/>
      <c r="M29" s="17">
        <v>4642738351</v>
      </c>
      <c r="N29" s="17"/>
      <c r="O29" s="17">
        <v>3997165446</v>
      </c>
      <c r="P29" s="17"/>
      <c r="Q29" s="17">
        <f t="shared" si="0"/>
        <v>645572905</v>
      </c>
      <c r="R29" s="17"/>
      <c r="S29" s="17"/>
      <c r="T29" s="17"/>
    </row>
    <row r="30" spans="1:20">
      <c r="A30" s="3" t="s">
        <v>54</v>
      </c>
      <c r="C30" s="17">
        <v>4687</v>
      </c>
      <c r="D30" s="17"/>
      <c r="E30" s="17">
        <v>3193049214</v>
      </c>
      <c r="F30" s="17"/>
      <c r="G30" s="17">
        <v>3121983947</v>
      </c>
      <c r="H30" s="17"/>
      <c r="I30" s="17">
        <f t="shared" si="1"/>
        <v>71065267</v>
      </c>
      <c r="J30" s="17"/>
      <c r="K30" s="17">
        <v>4687</v>
      </c>
      <c r="L30" s="17"/>
      <c r="M30" s="17">
        <v>3193049214</v>
      </c>
      <c r="N30" s="17"/>
      <c r="O30" s="17">
        <v>2574366715</v>
      </c>
      <c r="P30" s="17"/>
      <c r="Q30" s="17">
        <f t="shared" si="0"/>
        <v>618682499</v>
      </c>
      <c r="R30" s="17"/>
      <c r="S30" s="17"/>
      <c r="T30" s="17"/>
    </row>
    <row r="31" spans="1:20">
      <c r="A31" s="3" t="s">
        <v>60</v>
      </c>
      <c r="C31" s="17">
        <v>2000</v>
      </c>
      <c r="D31" s="17"/>
      <c r="E31" s="17">
        <v>1293345538</v>
      </c>
      <c r="F31" s="17"/>
      <c r="G31" s="17">
        <v>1282232362</v>
      </c>
      <c r="H31" s="17"/>
      <c r="I31" s="17">
        <f t="shared" si="1"/>
        <v>11113176</v>
      </c>
      <c r="J31" s="17"/>
      <c r="K31" s="17">
        <v>2000</v>
      </c>
      <c r="L31" s="17"/>
      <c r="M31" s="17">
        <v>1293345538</v>
      </c>
      <c r="N31" s="17"/>
      <c r="O31" s="17">
        <v>1282232362</v>
      </c>
      <c r="P31" s="17"/>
      <c r="Q31" s="17">
        <f>M31-O31</f>
        <v>11113176</v>
      </c>
      <c r="R31" s="17"/>
      <c r="S31" s="17"/>
      <c r="T31" s="17"/>
    </row>
    <row r="32" spans="1:20" ht="25.5" thickBot="1">
      <c r="E32" s="19">
        <f>SUM(E8:E31)</f>
        <v>39090324357</v>
      </c>
      <c r="G32" s="19">
        <f>SUM(G8:G31)</f>
        <v>39279654004</v>
      </c>
      <c r="I32" s="19">
        <f>SUM(I8:I31)</f>
        <v>-189329647</v>
      </c>
      <c r="M32" s="19">
        <f>SUM(M8:M31)</f>
        <v>39090324357</v>
      </c>
      <c r="O32" s="19">
        <f>SUM(O8:O31)</f>
        <v>39536795980</v>
      </c>
      <c r="Q32" s="19">
        <f>SUM(Q8:Q31)</f>
        <v>-446471623</v>
      </c>
    </row>
    <row r="33" spans="7:18" ht="25.5" thickTop="1">
      <c r="G33" s="17"/>
      <c r="H33" s="17">
        <f t="shared" ref="H33" si="2">SUM(H8:H25)</f>
        <v>0</v>
      </c>
      <c r="I33" s="17"/>
      <c r="J33" s="17"/>
      <c r="K33" s="17"/>
      <c r="L33" s="17"/>
      <c r="M33" s="17"/>
      <c r="N33" s="17"/>
      <c r="O33" s="17"/>
      <c r="P33" s="17"/>
      <c r="Q33" s="17"/>
    </row>
    <row r="34" spans="7:18">
      <c r="I34" s="12"/>
      <c r="J34" s="9"/>
      <c r="K34" s="9"/>
      <c r="L34" s="9"/>
      <c r="M34" s="9"/>
      <c r="N34" s="9"/>
      <c r="O34" s="9"/>
      <c r="P34" s="9"/>
      <c r="Q34" s="12"/>
    </row>
    <row r="35" spans="7:18">
      <c r="I35" s="12"/>
      <c r="J35" s="9"/>
      <c r="K35" s="9"/>
      <c r="L35" s="9"/>
      <c r="M35" s="9"/>
      <c r="N35" s="9"/>
      <c r="O35" s="9"/>
      <c r="P35" s="9"/>
      <c r="Q35" s="12"/>
    </row>
    <row r="36" spans="7:18">
      <c r="I36" s="9"/>
      <c r="J36" s="9"/>
      <c r="K36" s="9"/>
      <c r="L36" s="9"/>
      <c r="M36" s="9"/>
      <c r="N36" s="9"/>
      <c r="O36" s="9"/>
      <c r="P36" s="9"/>
      <c r="Q36" s="9"/>
    </row>
    <row r="37" spans="7:18">
      <c r="I37" s="17"/>
      <c r="J37" s="17"/>
      <c r="K37" s="17"/>
      <c r="L37" s="17"/>
      <c r="M37" s="17"/>
      <c r="N37" s="17"/>
      <c r="O37" s="17"/>
      <c r="P37" s="17"/>
      <c r="Q37" s="17"/>
      <c r="R37" s="20">
        <f t="shared" ref="R37" si="3">SUM(R26:R31)</f>
        <v>0</v>
      </c>
    </row>
    <row r="38" spans="7:18">
      <c r="I38" s="12"/>
      <c r="Q38" s="12"/>
    </row>
    <row r="39" spans="7:18">
      <c r="I39" s="12"/>
      <c r="J39" s="12"/>
      <c r="K39" s="12"/>
      <c r="L39" s="12"/>
      <c r="M39" s="12"/>
      <c r="N39" s="12"/>
      <c r="O39" s="12"/>
      <c r="P39" s="12"/>
      <c r="Q39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2"/>
  <sheetViews>
    <sheetView rightToLeft="1" workbookViewId="0">
      <selection activeCell="E40" sqref="E40"/>
    </sheetView>
  </sheetViews>
  <sheetFormatPr defaultRowHeight="24.75"/>
  <cols>
    <col min="1" max="1" width="3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22.5703125" style="3" bestFit="1" customWidth="1"/>
    <col min="6" max="6" width="1" style="3" customWidth="1"/>
    <col min="7" max="7" width="22.7109375" style="3" bestFit="1" customWidth="1"/>
    <col min="8" max="8" width="1" style="3" customWidth="1"/>
    <col min="9" max="9" width="29.42578125" style="3" bestFit="1" customWidth="1"/>
    <col min="10" max="10" width="1" style="3" customWidth="1"/>
    <col min="11" max="11" width="17.57031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29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6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6.25">
      <c r="A3" s="24" t="s">
        <v>79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6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6.25">
      <c r="A6" s="24" t="s">
        <v>3</v>
      </c>
      <c r="C6" s="25" t="s">
        <v>81</v>
      </c>
      <c r="D6" s="25" t="s">
        <v>81</v>
      </c>
      <c r="E6" s="25" t="s">
        <v>81</v>
      </c>
      <c r="F6" s="25" t="s">
        <v>81</v>
      </c>
      <c r="G6" s="25" t="s">
        <v>81</v>
      </c>
      <c r="H6" s="25" t="s">
        <v>81</v>
      </c>
      <c r="I6" s="25" t="s">
        <v>81</v>
      </c>
      <c r="K6" s="25" t="s">
        <v>82</v>
      </c>
      <c r="L6" s="25" t="s">
        <v>82</v>
      </c>
      <c r="M6" s="25" t="s">
        <v>82</v>
      </c>
      <c r="N6" s="25" t="s">
        <v>82</v>
      </c>
      <c r="O6" s="25" t="s">
        <v>82</v>
      </c>
      <c r="P6" s="25" t="s">
        <v>82</v>
      </c>
      <c r="Q6" s="25" t="s">
        <v>82</v>
      </c>
    </row>
    <row r="7" spans="1:17" ht="26.25">
      <c r="A7" s="25" t="s">
        <v>3</v>
      </c>
      <c r="C7" s="25" t="s">
        <v>7</v>
      </c>
      <c r="E7" s="25" t="s">
        <v>111</v>
      </c>
      <c r="G7" s="25" t="s">
        <v>112</v>
      </c>
      <c r="I7" s="25" t="s">
        <v>114</v>
      </c>
      <c r="K7" s="25" t="s">
        <v>7</v>
      </c>
      <c r="M7" s="25" t="s">
        <v>111</v>
      </c>
      <c r="O7" s="25" t="s">
        <v>112</v>
      </c>
      <c r="Q7" s="25" t="s">
        <v>114</v>
      </c>
    </row>
    <row r="8" spans="1:17">
      <c r="A8" s="3" t="s">
        <v>28</v>
      </c>
      <c r="C8" s="17">
        <v>87951</v>
      </c>
      <c r="D8" s="17"/>
      <c r="E8" s="17">
        <v>1458020436</v>
      </c>
      <c r="F8" s="17"/>
      <c r="G8" s="17">
        <v>1470144727</v>
      </c>
      <c r="H8" s="17"/>
      <c r="I8" s="17">
        <f>E8-G8</f>
        <v>-12124291</v>
      </c>
      <c r="J8" s="17"/>
      <c r="K8" s="17">
        <v>97724</v>
      </c>
      <c r="L8" s="17"/>
      <c r="M8" s="17">
        <v>1644045824</v>
      </c>
      <c r="N8" s="17"/>
      <c r="O8" s="17">
        <v>1633505284</v>
      </c>
      <c r="P8" s="17"/>
      <c r="Q8" s="17">
        <f t="shared" ref="Q8:Q48" si="0">M8-O8</f>
        <v>10540540</v>
      </c>
    </row>
    <row r="9" spans="1:17">
      <c r="A9" s="3" t="s">
        <v>24</v>
      </c>
      <c r="C9" s="17">
        <v>206342</v>
      </c>
      <c r="D9" s="17"/>
      <c r="E9" s="17">
        <v>2691099170</v>
      </c>
      <c r="F9" s="17"/>
      <c r="G9" s="17">
        <v>2032443834</v>
      </c>
      <c r="H9" s="17"/>
      <c r="I9" s="17">
        <f t="shared" ref="I9:I49" si="1">E9-G9</f>
        <v>658655336</v>
      </c>
      <c r="J9" s="17"/>
      <c r="K9" s="17">
        <v>229269</v>
      </c>
      <c r="L9" s="17"/>
      <c r="M9" s="17">
        <v>2939721735</v>
      </c>
      <c r="N9" s="17"/>
      <c r="O9" s="17">
        <v>2258272021</v>
      </c>
      <c r="P9" s="17"/>
      <c r="Q9" s="17">
        <f t="shared" si="0"/>
        <v>681449714</v>
      </c>
    </row>
    <row r="10" spans="1:17">
      <c r="A10" s="3" t="s">
        <v>30</v>
      </c>
      <c r="C10" s="17">
        <v>0</v>
      </c>
      <c r="D10" s="17"/>
      <c r="E10" s="17">
        <v>0</v>
      </c>
      <c r="F10" s="17"/>
      <c r="G10" s="17">
        <v>0</v>
      </c>
      <c r="H10" s="17"/>
      <c r="I10" s="17">
        <f t="shared" si="1"/>
        <v>0</v>
      </c>
      <c r="J10" s="17"/>
      <c r="K10" s="17">
        <v>4055</v>
      </c>
      <c r="L10" s="17"/>
      <c r="M10" s="17">
        <v>73746791</v>
      </c>
      <c r="N10" s="17"/>
      <c r="O10" s="17">
        <v>96303364</v>
      </c>
      <c r="P10" s="17"/>
      <c r="Q10" s="17">
        <f>M10-O10</f>
        <v>-22556573</v>
      </c>
    </row>
    <row r="11" spans="1:17">
      <c r="A11" s="3" t="s">
        <v>22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f t="shared" si="1"/>
        <v>0</v>
      </c>
      <c r="J11" s="17"/>
      <c r="K11" s="17">
        <v>35754</v>
      </c>
      <c r="L11" s="17"/>
      <c r="M11" s="17">
        <v>150805645</v>
      </c>
      <c r="N11" s="17"/>
      <c r="O11" s="17">
        <v>168131557</v>
      </c>
      <c r="P11" s="17"/>
      <c r="Q11" s="17">
        <f t="shared" si="0"/>
        <v>-17325912</v>
      </c>
    </row>
    <row r="12" spans="1:17">
      <c r="A12" s="3" t="s">
        <v>21</v>
      </c>
      <c r="C12" s="17">
        <v>0</v>
      </c>
      <c r="D12" s="17"/>
      <c r="E12" s="17">
        <v>0</v>
      </c>
      <c r="F12" s="17"/>
      <c r="G12" s="17">
        <v>0</v>
      </c>
      <c r="H12" s="17"/>
      <c r="I12" s="17">
        <f t="shared" si="1"/>
        <v>0</v>
      </c>
      <c r="J12" s="17"/>
      <c r="K12" s="17">
        <v>11393</v>
      </c>
      <c r="L12" s="17"/>
      <c r="M12" s="17">
        <v>99126979</v>
      </c>
      <c r="N12" s="17"/>
      <c r="O12" s="17">
        <v>74123222</v>
      </c>
      <c r="P12" s="17"/>
      <c r="Q12" s="17">
        <f t="shared" si="0"/>
        <v>25003757</v>
      </c>
    </row>
    <row r="13" spans="1:17">
      <c r="A13" s="3" t="s">
        <v>29</v>
      </c>
      <c r="C13" s="17">
        <v>0</v>
      </c>
      <c r="D13" s="17"/>
      <c r="E13" s="17">
        <v>0</v>
      </c>
      <c r="F13" s="17"/>
      <c r="G13" s="17">
        <v>0</v>
      </c>
      <c r="H13" s="17"/>
      <c r="I13" s="17">
        <f t="shared" si="1"/>
        <v>0</v>
      </c>
      <c r="J13" s="17"/>
      <c r="K13" s="17">
        <v>22663</v>
      </c>
      <c r="L13" s="17"/>
      <c r="M13" s="17">
        <v>157697087</v>
      </c>
      <c r="N13" s="17"/>
      <c r="O13" s="17">
        <v>142077957</v>
      </c>
      <c r="P13" s="17"/>
      <c r="Q13" s="17">
        <f t="shared" si="0"/>
        <v>15619130</v>
      </c>
    </row>
    <row r="14" spans="1:17">
      <c r="A14" s="3" t="s">
        <v>115</v>
      </c>
      <c r="C14" s="17">
        <v>0</v>
      </c>
      <c r="D14" s="17"/>
      <c r="E14" s="17">
        <v>0</v>
      </c>
      <c r="F14" s="17"/>
      <c r="G14" s="17">
        <v>0</v>
      </c>
      <c r="H14" s="17"/>
      <c r="I14" s="17">
        <f t="shared" si="1"/>
        <v>0</v>
      </c>
      <c r="J14" s="17"/>
      <c r="K14" s="17">
        <v>142536</v>
      </c>
      <c r="L14" s="17"/>
      <c r="M14" s="17">
        <v>890645745</v>
      </c>
      <c r="N14" s="17"/>
      <c r="O14" s="17">
        <v>941572996</v>
      </c>
      <c r="P14" s="17"/>
      <c r="Q14" s="17">
        <f t="shared" si="0"/>
        <v>-50927251</v>
      </c>
    </row>
    <row r="15" spans="1:17">
      <c r="A15" s="3" t="s">
        <v>116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f t="shared" si="1"/>
        <v>0</v>
      </c>
      <c r="J15" s="17"/>
      <c r="K15" s="17">
        <v>117629</v>
      </c>
      <c r="L15" s="17"/>
      <c r="M15" s="17">
        <v>1207064985</v>
      </c>
      <c r="N15" s="17"/>
      <c r="O15" s="17">
        <v>1156498673</v>
      </c>
      <c r="P15" s="17"/>
      <c r="Q15" s="17">
        <f t="shared" si="0"/>
        <v>50566312</v>
      </c>
    </row>
    <row r="16" spans="1:17">
      <c r="A16" s="3" t="s">
        <v>117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f t="shared" si="1"/>
        <v>0</v>
      </c>
      <c r="J16" s="17"/>
      <c r="K16" s="17">
        <v>99786</v>
      </c>
      <c r="L16" s="17"/>
      <c r="M16" s="17">
        <v>998916476</v>
      </c>
      <c r="N16" s="17"/>
      <c r="O16" s="17">
        <v>1079277073</v>
      </c>
      <c r="P16" s="17"/>
      <c r="Q16" s="17">
        <f t="shared" si="0"/>
        <v>-80360597</v>
      </c>
    </row>
    <row r="17" spans="1:17">
      <c r="A17" s="3" t="s">
        <v>118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f t="shared" si="1"/>
        <v>0</v>
      </c>
      <c r="J17" s="17"/>
      <c r="K17" s="17">
        <v>68840</v>
      </c>
      <c r="L17" s="17"/>
      <c r="M17" s="17">
        <v>184491200</v>
      </c>
      <c r="N17" s="17"/>
      <c r="O17" s="17">
        <v>184491200</v>
      </c>
      <c r="P17" s="17"/>
      <c r="Q17" s="17">
        <f t="shared" si="0"/>
        <v>0</v>
      </c>
    </row>
    <row r="18" spans="1:17">
      <c r="A18" s="3" t="s">
        <v>34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f t="shared" si="1"/>
        <v>0</v>
      </c>
      <c r="J18" s="17"/>
      <c r="K18" s="17">
        <v>52031</v>
      </c>
      <c r="L18" s="17"/>
      <c r="M18" s="17">
        <v>299310030</v>
      </c>
      <c r="N18" s="17"/>
      <c r="O18" s="17">
        <v>195281245</v>
      </c>
      <c r="P18" s="17"/>
      <c r="Q18" s="17">
        <f t="shared" si="0"/>
        <v>104028785</v>
      </c>
    </row>
    <row r="19" spans="1:17">
      <c r="A19" s="3" t="s">
        <v>16</v>
      </c>
      <c r="C19" s="17">
        <v>0</v>
      </c>
      <c r="D19" s="17"/>
      <c r="E19" s="17">
        <v>0</v>
      </c>
      <c r="F19" s="17"/>
      <c r="G19" s="17">
        <v>0</v>
      </c>
      <c r="H19" s="17"/>
      <c r="I19" s="17">
        <f t="shared" si="1"/>
        <v>0</v>
      </c>
      <c r="J19" s="17"/>
      <c r="K19" s="17">
        <v>76800</v>
      </c>
      <c r="L19" s="17"/>
      <c r="M19" s="17">
        <v>145433493</v>
      </c>
      <c r="N19" s="17"/>
      <c r="O19" s="17">
        <v>169116792</v>
      </c>
      <c r="P19" s="17"/>
      <c r="Q19" s="17">
        <f t="shared" si="0"/>
        <v>-23683299</v>
      </c>
    </row>
    <row r="20" spans="1:17">
      <c r="A20" s="3" t="s">
        <v>18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f t="shared" si="1"/>
        <v>0</v>
      </c>
      <c r="J20" s="17"/>
      <c r="K20" s="17">
        <v>23823</v>
      </c>
      <c r="L20" s="17"/>
      <c r="M20" s="17">
        <v>98774511</v>
      </c>
      <c r="N20" s="17"/>
      <c r="O20" s="17">
        <v>104535361</v>
      </c>
      <c r="P20" s="17"/>
      <c r="Q20" s="17">
        <f t="shared" si="0"/>
        <v>-5760850</v>
      </c>
    </row>
    <row r="21" spans="1:17">
      <c r="A21" s="3" t="s">
        <v>31</v>
      </c>
      <c r="C21" s="17">
        <v>0</v>
      </c>
      <c r="D21" s="17"/>
      <c r="E21" s="17">
        <v>0</v>
      </c>
      <c r="F21" s="17"/>
      <c r="G21" s="17">
        <v>0</v>
      </c>
      <c r="H21" s="17"/>
      <c r="I21" s="17">
        <f t="shared" si="1"/>
        <v>0</v>
      </c>
      <c r="J21" s="17"/>
      <c r="K21" s="17">
        <v>24766</v>
      </c>
      <c r="L21" s="17"/>
      <c r="M21" s="17">
        <v>730749065</v>
      </c>
      <c r="N21" s="17"/>
      <c r="O21" s="17">
        <v>769010492</v>
      </c>
      <c r="P21" s="17"/>
      <c r="Q21" s="17">
        <f t="shared" si="0"/>
        <v>-38261427</v>
      </c>
    </row>
    <row r="22" spans="1:17">
      <c r="A22" s="3" t="s">
        <v>119</v>
      </c>
      <c r="C22" s="17">
        <v>0</v>
      </c>
      <c r="D22" s="17"/>
      <c r="E22" s="17">
        <v>0</v>
      </c>
      <c r="F22" s="17"/>
      <c r="G22" s="17">
        <v>0</v>
      </c>
      <c r="H22" s="17"/>
      <c r="I22" s="17">
        <f t="shared" si="1"/>
        <v>0</v>
      </c>
      <c r="J22" s="17"/>
      <c r="K22" s="17">
        <v>372812</v>
      </c>
      <c r="L22" s="17"/>
      <c r="M22" s="17">
        <v>1291047956</v>
      </c>
      <c r="N22" s="17"/>
      <c r="O22" s="17">
        <v>1352378285</v>
      </c>
      <c r="P22" s="17"/>
      <c r="Q22" s="17">
        <f t="shared" si="0"/>
        <v>-61330329</v>
      </c>
    </row>
    <row r="23" spans="1:17">
      <c r="A23" s="3" t="s">
        <v>33</v>
      </c>
      <c r="C23" s="17">
        <v>0</v>
      </c>
      <c r="D23" s="17"/>
      <c r="E23" s="17">
        <v>0</v>
      </c>
      <c r="F23" s="17"/>
      <c r="G23" s="17">
        <v>0</v>
      </c>
      <c r="H23" s="17"/>
      <c r="I23" s="17">
        <f t="shared" si="1"/>
        <v>0</v>
      </c>
      <c r="J23" s="17"/>
      <c r="K23" s="17">
        <v>30395</v>
      </c>
      <c r="L23" s="17"/>
      <c r="M23" s="17">
        <v>104994173</v>
      </c>
      <c r="N23" s="17"/>
      <c r="O23" s="17">
        <v>107448002</v>
      </c>
      <c r="P23" s="17"/>
      <c r="Q23" s="17">
        <f t="shared" si="0"/>
        <v>-2453829</v>
      </c>
    </row>
    <row r="24" spans="1:17">
      <c r="A24" s="3" t="s">
        <v>25</v>
      </c>
      <c r="C24" s="17">
        <v>0</v>
      </c>
      <c r="D24" s="17"/>
      <c r="E24" s="17">
        <v>0</v>
      </c>
      <c r="F24" s="17"/>
      <c r="G24" s="17">
        <v>0</v>
      </c>
      <c r="H24" s="17"/>
      <c r="I24" s="17">
        <f t="shared" si="1"/>
        <v>0</v>
      </c>
      <c r="J24" s="17"/>
      <c r="K24" s="17">
        <v>7846</v>
      </c>
      <c r="L24" s="17"/>
      <c r="M24" s="17">
        <v>102888180</v>
      </c>
      <c r="N24" s="17"/>
      <c r="O24" s="17">
        <v>124545739</v>
      </c>
      <c r="P24" s="17"/>
      <c r="Q24" s="17">
        <f t="shared" si="0"/>
        <v>-21657559</v>
      </c>
    </row>
    <row r="25" spans="1:17">
      <c r="A25" s="3" t="s">
        <v>32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f t="shared" si="1"/>
        <v>0</v>
      </c>
      <c r="J25" s="17"/>
      <c r="K25" s="17">
        <v>5839</v>
      </c>
      <c r="L25" s="17"/>
      <c r="M25" s="17">
        <v>168903910</v>
      </c>
      <c r="N25" s="17"/>
      <c r="O25" s="17">
        <v>136234156</v>
      </c>
      <c r="P25" s="17"/>
      <c r="Q25" s="17">
        <f t="shared" si="0"/>
        <v>32669754</v>
      </c>
    </row>
    <row r="26" spans="1:17">
      <c r="A26" s="3" t="s">
        <v>120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f t="shared" si="1"/>
        <v>0</v>
      </c>
      <c r="J26" s="17"/>
      <c r="K26" s="17">
        <v>51267</v>
      </c>
      <c r="L26" s="17"/>
      <c r="M26" s="17">
        <v>1938566062</v>
      </c>
      <c r="N26" s="17"/>
      <c r="O26" s="17">
        <v>1608736296</v>
      </c>
      <c r="P26" s="17"/>
      <c r="Q26" s="17">
        <f t="shared" si="0"/>
        <v>329829766</v>
      </c>
    </row>
    <row r="27" spans="1:17">
      <c r="A27" s="3" t="s">
        <v>121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f t="shared" si="1"/>
        <v>0</v>
      </c>
      <c r="J27" s="17"/>
      <c r="K27" s="17">
        <v>26201</v>
      </c>
      <c r="L27" s="17"/>
      <c r="M27" s="17">
        <v>889961589</v>
      </c>
      <c r="N27" s="17"/>
      <c r="O27" s="17">
        <v>775718969</v>
      </c>
      <c r="P27" s="17"/>
      <c r="Q27" s="17">
        <f t="shared" si="0"/>
        <v>114242620</v>
      </c>
    </row>
    <row r="28" spans="1:17">
      <c r="A28" s="3" t="s">
        <v>122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f t="shared" si="1"/>
        <v>0</v>
      </c>
      <c r="J28" s="17"/>
      <c r="K28" s="17">
        <v>26048</v>
      </c>
      <c r="L28" s="17"/>
      <c r="M28" s="17">
        <v>1129355474</v>
      </c>
      <c r="N28" s="17"/>
      <c r="O28" s="17">
        <v>1295761075</v>
      </c>
      <c r="P28" s="17"/>
      <c r="Q28" s="17">
        <f t="shared" si="0"/>
        <v>-166405601</v>
      </c>
    </row>
    <row r="29" spans="1:17">
      <c r="A29" s="3" t="s">
        <v>106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f t="shared" si="1"/>
        <v>0</v>
      </c>
      <c r="J29" s="17"/>
      <c r="K29" s="17">
        <v>4940</v>
      </c>
      <c r="L29" s="17"/>
      <c r="M29" s="17">
        <v>221959439</v>
      </c>
      <c r="N29" s="17"/>
      <c r="O29" s="17">
        <v>142551315</v>
      </c>
      <c r="P29" s="17"/>
      <c r="Q29" s="17">
        <f t="shared" si="0"/>
        <v>79408124</v>
      </c>
    </row>
    <row r="30" spans="1:17">
      <c r="A30" s="3" t="s">
        <v>123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f t="shared" si="1"/>
        <v>0</v>
      </c>
      <c r="J30" s="17"/>
      <c r="K30" s="17">
        <v>74646</v>
      </c>
      <c r="L30" s="17"/>
      <c r="M30" s="17">
        <v>287697965</v>
      </c>
      <c r="N30" s="17"/>
      <c r="O30" s="17">
        <v>395371353</v>
      </c>
      <c r="P30" s="17"/>
      <c r="Q30" s="17">
        <f t="shared" si="0"/>
        <v>-107673388</v>
      </c>
    </row>
    <row r="31" spans="1:17">
      <c r="A31" s="3" t="s">
        <v>17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f t="shared" si="1"/>
        <v>0</v>
      </c>
      <c r="J31" s="17"/>
      <c r="K31" s="17">
        <v>20903</v>
      </c>
      <c r="L31" s="17"/>
      <c r="M31" s="17">
        <v>254330401</v>
      </c>
      <c r="N31" s="17"/>
      <c r="O31" s="17">
        <v>221379413</v>
      </c>
      <c r="P31" s="17"/>
      <c r="Q31" s="17">
        <f t="shared" si="0"/>
        <v>32950988</v>
      </c>
    </row>
    <row r="32" spans="1:17">
      <c r="A32" s="3" t="s">
        <v>20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f t="shared" si="1"/>
        <v>0</v>
      </c>
      <c r="J32" s="17"/>
      <c r="K32" s="17">
        <v>18230</v>
      </c>
      <c r="L32" s="17"/>
      <c r="M32" s="17">
        <v>196788378</v>
      </c>
      <c r="N32" s="17"/>
      <c r="O32" s="17">
        <v>165779906</v>
      </c>
      <c r="P32" s="17"/>
      <c r="Q32" s="17">
        <f t="shared" si="0"/>
        <v>31008472</v>
      </c>
    </row>
    <row r="33" spans="1:17">
      <c r="A33" s="3" t="s">
        <v>124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f t="shared" si="1"/>
        <v>0</v>
      </c>
      <c r="J33" s="17"/>
      <c r="K33" s="17">
        <v>4002</v>
      </c>
      <c r="L33" s="17"/>
      <c r="M33" s="17">
        <v>333930072</v>
      </c>
      <c r="N33" s="17"/>
      <c r="O33" s="17">
        <v>297569867</v>
      </c>
      <c r="P33" s="17"/>
      <c r="Q33" s="17">
        <f t="shared" si="0"/>
        <v>36360205</v>
      </c>
    </row>
    <row r="34" spans="1:17">
      <c r="A34" s="3" t="s">
        <v>15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f t="shared" si="1"/>
        <v>0</v>
      </c>
      <c r="J34" s="17"/>
      <c r="K34" s="17">
        <v>4664</v>
      </c>
      <c r="L34" s="17"/>
      <c r="M34" s="17">
        <v>122072461</v>
      </c>
      <c r="N34" s="17"/>
      <c r="O34" s="17">
        <v>117034986</v>
      </c>
      <c r="P34" s="17"/>
      <c r="Q34" s="17">
        <f t="shared" si="0"/>
        <v>5037475</v>
      </c>
    </row>
    <row r="35" spans="1:17">
      <c r="A35" s="3" t="s">
        <v>125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f t="shared" si="1"/>
        <v>0</v>
      </c>
      <c r="J35" s="17"/>
      <c r="K35" s="17">
        <v>1394767</v>
      </c>
      <c r="L35" s="17"/>
      <c r="M35" s="17">
        <v>4493543290</v>
      </c>
      <c r="N35" s="17"/>
      <c r="O35" s="17">
        <v>8276327827</v>
      </c>
      <c r="P35" s="17"/>
      <c r="Q35" s="17">
        <f t="shared" si="0"/>
        <v>-3782784537</v>
      </c>
    </row>
    <row r="36" spans="1:17">
      <c r="A36" s="3" t="s">
        <v>126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f t="shared" si="1"/>
        <v>0</v>
      </c>
      <c r="J36" s="17"/>
      <c r="K36" s="17">
        <v>200</v>
      </c>
      <c r="L36" s="17"/>
      <c r="M36" s="17">
        <v>234706250</v>
      </c>
      <c r="N36" s="17"/>
      <c r="O36" s="17">
        <v>231489000</v>
      </c>
      <c r="P36" s="17"/>
      <c r="Q36" s="17">
        <f t="shared" si="0"/>
        <v>3217250</v>
      </c>
    </row>
    <row r="37" spans="1:17">
      <c r="A37" s="3" t="s">
        <v>127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f t="shared" si="1"/>
        <v>0</v>
      </c>
      <c r="J37" s="17"/>
      <c r="K37" s="17">
        <v>325403</v>
      </c>
      <c r="L37" s="17"/>
      <c r="M37" s="17">
        <v>6469733915</v>
      </c>
      <c r="N37" s="17"/>
      <c r="O37" s="17">
        <v>6641819342</v>
      </c>
      <c r="P37" s="17"/>
      <c r="Q37" s="17">
        <f t="shared" si="0"/>
        <v>-172085427</v>
      </c>
    </row>
    <row r="38" spans="1:17">
      <c r="A38" s="3" t="s">
        <v>27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f t="shared" si="1"/>
        <v>0</v>
      </c>
      <c r="J38" s="17"/>
      <c r="K38" s="17">
        <v>3268</v>
      </c>
      <c r="L38" s="17"/>
      <c r="M38" s="17">
        <v>107852046</v>
      </c>
      <c r="N38" s="17"/>
      <c r="O38" s="17">
        <v>101727084</v>
      </c>
      <c r="P38" s="17"/>
      <c r="Q38" s="17">
        <f t="shared" si="0"/>
        <v>6124962</v>
      </c>
    </row>
    <row r="39" spans="1:17">
      <c r="A39" s="3" t="s">
        <v>128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f t="shared" si="1"/>
        <v>0</v>
      </c>
      <c r="J39" s="17"/>
      <c r="K39" s="17">
        <v>372812</v>
      </c>
      <c r="L39" s="17"/>
      <c r="M39" s="17">
        <v>1015193551</v>
      </c>
      <c r="N39" s="17"/>
      <c r="O39" s="17">
        <v>1291047956</v>
      </c>
      <c r="P39" s="17"/>
      <c r="Q39" s="17">
        <f t="shared" si="0"/>
        <v>-275854405</v>
      </c>
    </row>
    <row r="40" spans="1:17">
      <c r="A40" s="3" t="s">
        <v>129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f t="shared" si="1"/>
        <v>0</v>
      </c>
      <c r="J40" s="17"/>
      <c r="K40" s="17">
        <v>31851</v>
      </c>
      <c r="L40" s="17"/>
      <c r="M40" s="17">
        <v>532168267</v>
      </c>
      <c r="N40" s="17"/>
      <c r="O40" s="17">
        <v>532168267</v>
      </c>
      <c r="P40" s="17"/>
      <c r="Q40" s="17">
        <f t="shared" si="0"/>
        <v>0</v>
      </c>
    </row>
    <row r="41" spans="1:17">
      <c r="A41" s="3" t="s">
        <v>130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f t="shared" si="1"/>
        <v>0</v>
      </c>
      <c r="J41" s="17"/>
      <c r="K41" s="17">
        <v>1903</v>
      </c>
      <c r="L41" s="17"/>
      <c r="M41" s="17">
        <v>1903000000</v>
      </c>
      <c r="N41" s="17"/>
      <c r="O41" s="17">
        <v>1853140385</v>
      </c>
      <c r="P41" s="17"/>
      <c r="Q41" s="17">
        <f t="shared" si="0"/>
        <v>49859615</v>
      </c>
    </row>
    <row r="42" spans="1:17">
      <c r="A42" s="3" t="s">
        <v>131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f t="shared" si="1"/>
        <v>0</v>
      </c>
      <c r="J42" s="17"/>
      <c r="K42" s="17">
        <v>1223</v>
      </c>
      <c r="L42" s="17"/>
      <c r="M42" s="17">
        <v>1223000000</v>
      </c>
      <c r="N42" s="17"/>
      <c r="O42" s="17">
        <v>1206981257</v>
      </c>
      <c r="P42" s="17"/>
      <c r="Q42" s="17">
        <f t="shared" si="0"/>
        <v>16018743</v>
      </c>
    </row>
    <row r="43" spans="1:17">
      <c r="A43" s="3" t="s">
        <v>132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f t="shared" si="1"/>
        <v>0</v>
      </c>
      <c r="J43" s="17"/>
      <c r="K43" s="17">
        <v>2831</v>
      </c>
      <c r="L43" s="17"/>
      <c r="M43" s="17">
        <v>2831000000</v>
      </c>
      <c r="N43" s="17"/>
      <c r="O43" s="17">
        <v>2518674785</v>
      </c>
      <c r="P43" s="17"/>
      <c r="Q43" s="17">
        <f t="shared" si="0"/>
        <v>312325215</v>
      </c>
    </row>
    <row r="44" spans="1:17">
      <c r="A44" s="3" t="s">
        <v>133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f t="shared" si="1"/>
        <v>0</v>
      </c>
      <c r="J44" s="17"/>
      <c r="K44" s="17">
        <v>1726</v>
      </c>
      <c r="L44" s="17"/>
      <c r="M44" s="17">
        <v>1726000000</v>
      </c>
      <c r="N44" s="17"/>
      <c r="O44" s="17">
        <v>1654887395</v>
      </c>
      <c r="P44" s="17"/>
      <c r="Q44" s="17">
        <f t="shared" si="0"/>
        <v>71112605</v>
      </c>
    </row>
    <row r="45" spans="1:17">
      <c r="A45" s="3" t="s">
        <v>48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f t="shared" si="1"/>
        <v>0</v>
      </c>
      <c r="J45" s="17"/>
      <c r="K45" s="17">
        <v>512</v>
      </c>
      <c r="L45" s="17"/>
      <c r="M45" s="17">
        <v>442517103</v>
      </c>
      <c r="N45" s="17"/>
      <c r="O45" s="17">
        <v>399481629</v>
      </c>
      <c r="P45" s="17"/>
      <c r="Q45" s="17">
        <f t="shared" si="0"/>
        <v>43035474</v>
      </c>
    </row>
    <row r="46" spans="1:17">
      <c r="A46" s="3" t="s">
        <v>51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f t="shared" si="1"/>
        <v>0</v>
      </c>
      <c r="J46" s="17"/>
      <c r="K46" s="17">
        <v>3602</v>
      </c>
      <c r="L46" s="17"/>
      <c r="M46" s="17">
        <v>3002263042</v>
      </c>
      <c r="N46" s="17"/>
      <c r="O46" s="17">
        <v>2858728323</v>
      </c>
      <c r="P46" s="17"/>
      <c r="Q46" s="17">
        <f t="shared" si="0"/>
        <v>143534719</v>
      </c>
    </row>
    <row r="47" spans="1:17">
      <c r="A47" s="3" t="s">
        <v>134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f t="shared" si="1"/>
        <v>0</v>
      </c>
      <c r="J47" s="17"/>
      <c r="K47" s="17">
        <v>3168</v>
      </c>
      <c r="L47" s="17"/>
      <c r="M47" s="17">
        <v>3071533608</v>
      </c>
      <c r="N47" s="17"/>
      <c r="O47" s="17">
        <v>2996603144</v>
      </c>
      <c r="P47" s="17"/>
      <c r="Q47" s="17">
        <f t="shared" si="0"/>
        <v>74930464</v>
      </c>
    </row>
    <row r="48" spans="1:17">
      <c r="A48" s="3" t="s">
        <v>135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f t="shared" si="1"/>
        <v>0</v>
      </c>
      <c r="J48" s="17"/>
      <c r="K48" s="17">
        <v>9</v>
      </c>
      <c r="L48" s="17"/>
      <c r="M48" s="17">
        <v>9000000</v>
      </c>
      <c r="N48" s="17"/>
      <c r="O48" s="17">
        <v>8128562</v>
      </c>
      <c r="P48" s="17"/>
      <c r="Q48" s="17">
        <f t="shared" si="0"/>
        <v>871438</v>
      </c>
    </row>
    <row r="49" spans="1:17">
      <c r="A49" s="3" t="s">
        <v>54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f t="shared" si="1"/>
        <v>0</v>
      </c>
      <c r="J49" s="17"/>
      <c r="K49" s="17">
        <v>4848</v>
      </c>
      <c r="L49" s="17"/>
      <c r="M49" s="17">
        <v>3001967637</v>
      </c>
      <c r="N49" s="17"/>
      <c r="O49" s="17">
        <v>2642638889</v>
      </c>
      <c r="P49" s="17"/>
      <c r="Q49" s="17">
        <f>M49-O49</f>
        <v>359328748</v>
      </c>
    </row>
    <row r="50" spans="1:17" ht="25.5" thickBot="1">
      <c r="C50" s="17"/>
      <c r="D50" s="17"/>
      <c r="E50" s="19">
        <f>SUM(E8:E49)</f>
        <v>4149119606</v>
      </c>
      <c r="F50" s="17"/>
      <c r="G50" s="19">
        <f>SUM(G8:G49)</f>
        <v>3502588561</v>
      </c>
      <c r="H50" s="17"/>
      <c r="I50" s="19">
        <f>SUM(I8:I49)</f>
        <v>646531045</v>
      </c>
      <c r="J50" s="17"/>
      <c r="K50" s="17"/>
      <c r="L50" s="17"/>
      <c r="M50" s="19">
        <f>SUM(M8:M49)</f>
        <v>46726504335</v>
      </c>
      <c r="N50" s="17"/>
      <c r="O50" s="19">
        <f>SUM(O8:O49)</f>
        <v>48926550444</v>
      </c>
      <c r="P50" s="17"/>
      <c r="Q50" s="19">
        <f>SUM(Q8:Q49)</f>
        <v>-2200046109</v>
      </c>
    </row>
    <row r="51" spans="1:17" ht="25.5" thickTop="1">
      <c r="Q51" s="20"/>
    </row>
    <row r="52" spans="1:17">
      <c r="Q52" s="2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2022-09-28T08:41:59Z</dcterms:created>
  <dcterms:modified xsi:type="dcterms:W3CDTF">2022-10-02T06:56:25Z</dcterms:modified>
</cp:coreProperties>
</file>