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- تارنما\"/>
    </mc:Choice>
  </mc:AlternateContent>
  <xr:revisionPtr revIDLastSave="0" documentId="13_ncr:1_{654BAE9C-C099-402F-BE81-804C874A8908}" xr6:coauthVersionLast="47" xr6:coauthVersionMax="47" xr10:uidLastSave="{00000000-0000-0000-0000-000000000000}"/>
  <bookViews>
    <workbookView xWindow="-120" yWindow="-120" windowWidth="29040" windowHeight="15840" tabRatio="673" activeTab="2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5" l="1"/>
  <c r="C10" i="15"/>
  <c r="C9" i="15"/>
  <c r="C8" i="15"/>
  <c r="C7" i="15"/>
  <c r="I11" i="13"/>
  <c r="E11" i="13"/>
  <c r="G10" i="13"/>
  <c r="K10" i="13"/>
  <c r="K9" i="13"/>
  <c r="K8" i="13"/>
  <c r="G9" i="13"/>
  <c r="G8" i="13"/>
  <c r="I10" i="13"/>
  <c r="E10" i="13"/>
  <c r="Q16" i="12"/>
  <c r="I16" i="12"/>
  <c r="I8" i="12"/>
  <c r="Q18" i="12"/>
  <c r="Q8" i="12"/>
  <c r="O19" i="12"/>
  <c r="M19" i="12"/>
  <c r="K19" i="12"/>
  <c r="G19" i="12"/>
  <c r="E19" i="12"/>
  <c r="C19" i="12"/>
  <c r="Q9" i="12"/>
  <c r="Q10" i="12"/>
  <c r="Q11" i="12"/>
  <c r="Q12" i="12"/>
  <c r="Q13" i="12"/>
  <c r="Q14" i="12"/>
  <c r="Q15" i="12"/>
  <c r="Q19" i="12"/>
  <c r="Q17" i="12"/>
  <c r="I9" i="12"/>
  <c r="I10" i="12"/>
  <c r="I11" i="12"/>
  <c r="I12" i="12"/>
  <c r="I13" i="12"/>
  <c r="I19" i="12" s="1"/>
  <c r="I14" i="12"/>
  <c r="I15" i="12"/>
  <c r="I17" i="12"/>
  <c r="I18" i="12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8" i="11"/>
  <c r="K44" i="11" s="1"/>
  <c r="U44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8" i="11"/>
  <c r="M44" i="11"/>
  <c r="O44" i="11"/>
  <c r="Q44" i="11"/>
  <c r="S4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8" i="11"/>
  <c r="C44" i="11"/>
  <c r="E44" i="11"/>
  <c r="G44" i="11"/>
  <c r="I4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8" i="11"/>
  <c r="F58" i="10"/>
  <c r="F53" i="10"/>
  <c r="E50" i="10"/>
  <c r="O50" i="10"/>
  <c r="M50" i="10"/>
  <c r="G50" i="10"/>
  <c r="Q9" i="10"/>
  <c r="Q10" i="10"/>
  <c r="Q11" i="10"/>
  <c r="Q12" i="10"/>
  <c r="Q50" i="10" s="1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8" i="10"/>
  <c r="I31" i="9"/>
  <c r="I33" i="9" s="1"/>
  <c r="F3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2" i="9"/>
  <c r="I8" i="9"/>
  <c r="R34" i="9"/>
  <c r="O33" i="9"/>
  <c r="M33" i="9"/>
  <c r="G33" i="9"/>
  <c r="E33" i="9"/>
  <c r="S27" i="8"/>
  <c r="Q27" i="8"/>
  <c r="O27" i="8"/>
  <c r="M27" i="8"/>
  <c r="K27" i="8"/>
  <c r="I27" i="8"/>
  <c r="S10" i="7"/>
  <c r="Q10" i="7"/>
  <c r="O10" i="7"/>
  <c r="M10" i="7"/>
  <c r="K10" i="7"/>
  <c r="I10" i="7"/>
  <c r="Q10" i="6"/>
  <c r="S9" i="6" s="1"/>
  <c r="O10" i="6"/>
  <c r="M10" i="6"/>
  <c r="K10" i="6"/>
  <c r="Q14" i="3"/>
  <c r="S14" i="3"/>
  <c r="W14" i="3"/>
  <c r="AA14" i="3"/>
  <c r="AG14" i="3"/>
  <c r="AI14" i="3"/>
  <c r="W32" i="1"/>
  <c r="Y13" i="1" s="1"/>
  <c r="U32" i="1"/>
  <c r="O32" i="1"/>
  <c r="K32" i="1"/>
  <c r="G32" i="1"/>
  <c r="E32" i="1"/>
  <c r="I50" i="10" l="1"/>
  <c r="E7" i="15"/>
  <c r="E9" i="15"/>
  <c r="E8" i="15"/>
  <c r="Q33" i="9"/>
  <c r="S8" i="6"/>
  <c r="S10" i="6" s="1"/>
  <c r="AK14" i="3"/>
  <c r="Y26" i="1"/>
  <c r="Y10" i="1"/>
  <c r="Y22" i="1"/>
  <c r="Y18" i="1"/>
  <c r="Y30" i="1"/>
  <c r="Y14" i="1"/>
  <c r="Y9" i="1"/>
  <c r="Y28" i="1"/>
  <c r="Y24" i="1"/>
  <c r="Y20" i="1"/>
  <c r="Y16" i="1"/>
  <c r="Y12" i="1"/>
  <c r="Y31" i="1"/>
  <c r="Y27" i="1"/>
  <c r="Y23" i="1"/>
  <c r="Y19" i="1"/>
  <c r="Y15" i="1"/>
  <c r="Y11" i="1"/>
  <c r="Y29" i="1"/>
  <c r="Y25" i="1"/>
  <c r="Y21" i="1"/>
  <c r="Y17" i="1"/>
  <c r="E10" i="15" l="1"/>
  <c r="Y32" i="1"/>
</calcChain>
</file>

<file path=xl/sharedStrings.xml><?xml version="1.0" encoding="utf-8"?>
<sst xmlns="http://schemas.openxmlformats.org/spreadsheetml/2006/main" count="587" uniqueCount="153">
  <si>
    <t>صندوق سرمایه‌گذاری مشترک مدرسه کسب و کار صوفی رازی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</si>
  <si>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</si>
  <si>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</si>
  <si>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</si>
  <si>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</si>
  <si>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</si>
  <si>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</si>
  <si>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</si>
  <si>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</si>
  <si>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</si>
  <si>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</si>
  <si>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</si>
  <si>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</si>
  <si>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</si>
  <si>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</si>
  <si>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</si>
  <si>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</si>
  <si>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پتروشیمی تندگویان</t>
  </si>
  <si>
    <t>توسعه حمل و نقل ریلی پارسیان</t>
  </si>
  <si>
    <t>ح . سرمایه‌گذاری‌ سپه‌</t>
  </si>
  <si>
    <t>حفاری شمال</t>
  </si>
  <si>
    <t>زغال سنگ پروده طبس</t>
  </si>
  <si>
    <t>سرمایه گذاری سیمان تامین</t>
  </si>
  <si>
    <t>سرمایه‌گذاری‌ سپه‌</t>
  </si>
  <si>
    <t>سرمایه‌گذاری‌ صنعت‌ نفت‌</t>
  </si>
  <si>
    <t>سنگ آهن گهرزمین</t>
  </si>
  <si>
    <t>سیمان‌مازندران‌</t>
  </si>
  <si>
    <t>شرکت آهن و فولاد ارفع</t>
  </si>
  <si>
    <t>صنایع شیمیایی کیمیاگران امروز</t>
  </si>
  <si>
    <t>فرآورده‌های‌ تزریقی‌ ایران‌</t>
  </si>
  <si>
    <t>فروسیلیس‌ ایران‌</t>
  </si>
  <si>
    <t>فولاد امیرکبیرکاشان</t>
  </si>
  <si>
    <t>گسترش نفت و گاز پارسیان</t>
  </si>
  <si>
    <t>مبین انرژی خلیج فارس</t>
  </si>
  <si>
    <t>نفت سپاهان</t>
  </si>
  <si>
    <t>کارخانجات‌ قند قزوین‌</t>
  </si>
  <si>
    <t>سرمایه‌گذاری‌غدیر(هلدینگ‌</t>
  </si>
  <si>
    <t>شیشه‌ قزوین‌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</si>
  <si>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</si>
  <si>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</si>
  <si>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</si>
  <si>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</si>
  <si>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</si>
  <si>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</si>
  <si>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</si>
  <si>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</si>
  <si>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</si>
  <si>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اسنادخزانه-م14بودجه99-021025</t>
  </si>
  <si>
    <t>بله</t>
  </si>
  <si>
    <t>1400/01/08</t>
  </si>
  <si>
    <t>1402/10/25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</si>
  <si>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</si>
  <si>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</si>
  <si>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</si>
  <si>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</si>
  <si>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</si>
  <si>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</si>
  <si>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</si>
  <si>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</si>
  <si>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</si>
  <si>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اسنادخزانه-م5بودجه99-020218</t>
  </si>
  <si>
    <t>1399/09/05</t>
  </si>
  <si>
    <t>1402/02/18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</si>
  <si>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</si>
  <si>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</si>
  <si>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</si>
  <si>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</si>
  <si>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</si>
  <si>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</si>
  <si>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</si>
  <si>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</si>
  <si>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</si>
  <si>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</si>
  <si>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</si>
  <si>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</si>
  <si>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</si>
  <si>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</si>
  <si>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</si>
  <si>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</si>
  <si>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</si>
  <si>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</si>
  <si>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</si>
  <si>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</si>
  <si>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</si>
  <si>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</si>
  <si>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</si>
  <si>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</si>
  <si>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</si>
  <si>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</si>
  <si>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</si>
  <si>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</si>
  <si>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</si>
  <si>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</si>
  <si>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</si>
  <si>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</si>
  <si>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</si>
  <si>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1401/04/21</t>
  </si>
  <si>
    <t>1401/03/29</t>
  </si>
  <si>
    <t>1400/12/24</t>
  </si>
  <si>
    <t>1401/04/29</t>
  </si>
  <si>
    <t>1401/03/31</t>
  </si>
  <si>
    <t>1401/05/25</t>
  </si>
  <si>
    <t>1400/10/29</t>
  </si>
  <si>
    <t>1401/04/15</t>
  </si>
  <si>
    <t>1401/02/28</t>
  </si>
  <si>
    <t>1401/04/26</t>
  </si>
  <si>
    <t>تولید ژلاتین کپسول ایران</t>
  </si>
  <si>
    <t>1401/02/17</t>
  </si>
  <si>
    <t>1401/03/08</t>
  </si>
  <si>
    <t>1401/04/18</t>
  </si>
  <si>
    <t>1401/04/20</t>
  </si>
  <si>
    <t>بهای فروش</t>
  </si>
  <si>
    <t>ارزش دفتری</t>
  </si>
  <si>
    <t>سود و زیان ناشی از تغییر قیمت</t>
  </si>
  <si>
    <t>سود و زیان ناشی از فروش</t>
  </si>
  <si>
    <t>ملی‌ صنایع‌ مس‌ ایران‌</t>
  </si>
  <si>
    <t>توسعه‌معادن‌وفلزات‌</t>
  </si>
  <si>
    <t>فولاد مبارکه اصفهان</t>
  </si>
  <si>
    <t>سهامی ذوب آهن  اصفهان</t>
  </si>
  <si>
    <t>صندوق طلای عیار مفید</t>
  </si>
  <si>
    <t>سخت آژند</t>
  </si>
  <si>
    <t>صندوق پالایشی یکم-سهام</t>
  </si>
  <si>
    <t>ریل پرداز نو آفرین</t>
  </si>
  <si>
    <t>تمام سکه طرح جدید0012صادرات</t>
  </si>
  <si>
    <t>توسعه سامانه ی نرم افزاری نگین</t>
  </si>
  <si>
    <t>ذوب آهن اصفهان</t>
  </si>
  <si>
    <t>ح.زغال سنگ پروده طبس</t>
  </si>
  <si>
    <t>اسنادخزانه-م11بودجه98-001013</t>
  </si>
  <si>
    <t>اسنادخزانه-م9بودجه98-000923</t>
  </si>
  <si>
    <t>اسنادخزانه-م14بودجه98-010318</t>
  </si>
  <si>
    <t>اسنادخزانه-م12بودجه98-001111</t>
  </si>
  <si>
    <t>اسنادخزانه-م17بودجه99-010226</t>
  </si>
  <si>
    <t>اسنادخزانه-م18بودجه99-010323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</si>
  <si>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</si>
  <si>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</si>
  <si>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</si>
  <si>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</si>
  <si>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</si>
  <si>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</si>
  <si>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</si>
  <si>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</si>
  <si>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</si>
  <si>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</si>
  <si>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</si>
  <si>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</si>
  <si>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</si>
  <si>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</si>
  <si>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</si>
  <si>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1401/05/01</t>
  </si>
  <si>
    <t>-</t>
  </si>
  <si>
    <t>سایر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</si>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</sst>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b/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9" fontId="2" fillId="0" borderId="0" xfId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5" fillId="0" borderId="0" xfId="0" applyNumberFormat="1" applyFont="1"/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43" fontId="2" fillId="0" borderId="0" xfId="2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34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8D3F6F3-8706-CFCD-E1D1-850080E16E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782C-97CA-4AF8-97F7-3D55F6F9A80E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34</xdr:row>
                <xdr:rowOff>76200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0"/>
  <sheetViews>
    <sheetView rightToLeft="1" workbookViewId="0">
      <selection activeCell="C20" sqref="C20:S21"/>
    </sheetView>
  </sheetViews>
  <sheetFormatPr defaultRowHeight="2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20.8554687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7" t="s">
        <v>83</v>
      </c>
      <c r="C6" s="18" t="s">
        <v>81</v>
      </c>
      <c r="D6" s="18" t="s">
        <v>81</v>
      </c>
      <c r="E6" s="18" t="s">
        <v>81</v>
      </c>
      <c r="F6" s="18" t="s">
        <v>81</v>
      </c>
      <c r="G6" s="18" t="s">
        <v>81</v>
      </c>
      <c r="H6" s="18" t="s">
        <v>81</v>
      </c>
      <c r="I6" s="18" t="s">
        <v>81</v>
      </c>
      <c r="K6" s="18" t="s">
        <v>82</v>
      </c>
      <c r="L6" s="18" t="s">
        <v>82</v>
      </c>
      <c r="M6" s="18" t="s">
        <v>82</v>
      </c>
      <c r="N6" s="18" t="s">
        <v>82</v>
      </c>
      <c r="O6" s="18" t="s">
        <v>82</v>
      </c>
      <c r="P6" s="18" t="s">
        <v>82</v>
      </c>
      <c r="Q6" s="18" t="s">
        <v>82</v>
      </c>
    </row>
    <row r="7" spans="1:17" ht="24.75">
      <c r="A7" s="18" t="s">
        <v>83</v>
      </c>
      <c r="C7" s="18" t="s">
        <v>137</v>
      </c>
      <c r="E7" s="18" t="s">
        <v>134</v>
      </c>
      <c r="G7" s="18" t="s">
        <v>135</v>
      </c>
      <c r="I7" s="18" t="s">
        <v>138</v>
      </c>
      <c r="K7" s="18" t="s">
        <v>137</v>
      </c>
      <c r="M7" s="18" t="s">
        <v>134</v>
      </c>
      <c r="O7" s="18" t="s">
        <v>135</v>
      </c>
      <c r="Q7" s="18" t="s">
        <v>138</v>
      </c>
    </row>
    <row r="8" spans="1:17">
      <c r="A8" s="1" t="s">
        <v>127</v>
      </c>
      <c r="C8" s="5">
        <v>0</v>
      </c>
      <c r="D8" s="4"/>
      <c r="E8" s="5">
        <v>0</v>
      </c>
      <c r="F8" s="4"/>
      <c r="G8" s="5">
        <v>0</v>
      </c>
      <c r="H8" s="4"/>
      <c r="I8" s="5">
        <f>C8+E8+G8</f>
        <v>0</v>
      </c>
      <c r="J8" s="4"/>
      <c r="K8" s="5">
        <v>0</v>
      </c>
      <c r="L8" s="4"/>
      <c r="M8" s="5">
        <v>0</v>
      </c>
      <c r="N8" s="4"/>
      <c r="O8" s="5">
        <v>49859615</v>
      </c>
      <c r="P8" s="4"/>
      <c r="Q8" s="5">
        <f>K8+M8+O8</f>
        <v>49859615</v>
      </c>
    </row>
    <row r="9" spans="1:17">
      <c r="A9" s="1" t="s">
        <v>128</v>
      </c>
      <c r="C9" s="5">
        <v>0</v>
      </c>
      <c r="D9" s="4"/>
      <c r="E9" s="5">
        <v>0</v>
      </c>
      <c r="F9" s="4"/>
      <c r="G9" s="5">
        <v>0</v>
      </c>
      <c r="H9" s="4"/>
      <c r="I9" s="5">
        <f t="shared" ref="I9:I18" si="0">C9+E9+G9</f>
        <v>0</v>
      </c>
      <c r="J9" s="4"/>
      <c r="K9" s="5">
        <v>0</v>
      </c>
      <c r="L9" s="4"/>
      <c r="M9" s="5">
        <v>0</v>
      </c>
      <c r="N9" s="4"/>
      <c r="O9" s="5">
        <v>16018743</v>
      </c>
      <c r="P9" s="4"/>
      <c r="Q9" s="5">
        <f t="shared" ref="Q9:Q17" si="1">K9+M9+O9</f>
        <v>16018743</v>
      </c>
    </row>
    <row r="10" spans="1:17">
      <c r="A10" s="1" t="s">
        <v>129</v>
      </c>
      <c r="C10" s="5">
        <v>0</v>
      </c>
      <c r="D10" s="4"/>
      <c r="E10" s="5">
        <v>0</v>
      </c>
      <c r="F10" s="4"/>
      <c r="G10" s="5">
        <v>0</v>
      </c>
      <c r="H10" s="4"/>
      <c r="I10" s="5">
        <f t="shared" si="0"/>
        <v>0</v>
      </c>
      <c r="J10" s="4"/>
      <c r="K10" s="5">
        <v>0</v>
      </c>
      <c r="L10" s="4"/>
      <c r="M10" s="5">
        <v>0</v>
      </c>
      <c r="N10" s="4"/>
      <c r="O10" s="5">
        <v>312325215</v>
      </c>
      <c r="P10" s="4"/>
      <c r="Q10" s="5">
        <f t="shared" si="1"/>
        <v>312325215</v>
      </c>
    </row>
    <row r="11" spans="1:17">
      <c r="A11" s="1" t="s">
        <v>130</v>
      </c>
      <c r="C11" s="5">
        <v>0</v>
      </c>
      <c r="D11" s="4"/>
      <c r="E11" s="5">
        <v>0</v>
      </c>
      <c r="F11" s="4"/>
      <c r="G11" s="5">
        <v>0</v>
      </c>
      <c r="H11" s="4"/>
      <c r="I11" s="5">
        <f t="shared" si="0"/>
        <v>0</v>
      </c>
      <c r="J11" s="4"/>
      <c r="K11" s="5">
        <v>0</v>
      </c>
      <c r="L11" s="4"/>
      <c r="M11" s="5">
        <v>0</v>
      </c>
      <c r="N11" s="4"/>
      <c r="O11" s="5">
        <v>71112605</v>
      </c>
      <c r="P11" s="4"/>
      <c r="Q11" s="5">
        <f t="shared" si="1"/>
        <v>71112605</v>
      </c>
    </row>
    <row r="12" spans="1:17">
      <c r="A12" s="1" t="s">
        <v>51</v>
      </c>
      <c r="C12" s="5">
        <v>0</v>
      </c>
      <c r="D12" s="4"/>
      <c r="E12" s="5">
        <v>53748156</v>
      </c>
      <c r="F12" s="4"/>
      <c r="G12" s="5">
        <v>0</v>
      </c>
      <c r="H12" s="4"/>
      <c r="I12" s="5">
        <f t="shared" si="0"/>
        <v>53748156</v>
      </c>
      <c r="J12" s="4"/>
      <c r="K12" s="5">
        <v>0</v>
      </c>
      <c r="L12" s="4"/>
      <c r="M12" s="5">
        <v>487242060</v>
      </c>
      <c r="N12" s="4"/>
      <c r="O12" s="5">
        <v>43035474</v>
      </c>
      <c r="P12" s="4"/>
      <c r="Q12" s="5">
        <f t="shared" si="1"/>
        <v>530277534</v>
      </c>
    </row>
    <row r="13" spans="1:17">
      <c r="A13" s="1" t="s">
        <v>54</v>
      </c>
      <c r="C13" s="5">
        <v>0</v>
      </c>
      <c r="D13" s="4"/>
      <c r="E13" s="5">
        <v>53536698</v>
      </c>
      <c r="F13" s="4"/>
      <c r="G13" s="5">
        <v>0</v>
      </c>
      <c r="H13" s="4"/>
      <c r="I13" s="5">
        <f t="shared" si="0"/>
        <v>53536698</v>
      </c>
      <c r="J13" s="4"/>
      <c r="K13" s="5">
        <v>0</v>
      </c>
      <c r="L13" s="4"/>
      <c r="M13" s="5">
        <v>367434678</v>
      </c>
      <c r="N13" s="4"/>
      <c r="O13" s="5">
        <v>143534719</v>
      </c>
      <c r="P13" s="4"/>
      <c r="Q13" s="5">
        <f t="shared" si="1"/>
        <v>510969397</v>
      </c>
    </row>
    <row r="14" spans="1:17">
      <c r="A14" s="1" t="s">
        <v>131</v>
      </c>
      <c r="C14" s="5">
        <v>0</v>
      </c>
      <c r="D14" s="4"/>
      <c r="E14" s="5">
        <v>0</v>
      </c>
      <c r="F14" s="4"/>
      <c r="G14" s="5">
        <v>0</v>
      </c>
      <c r="H14" s="4"/>
      <c r="I14" s="5">
        <f t="shared" si="0"/>
        <v>0</v>
      </c>
      <c r="J14" s="4"/>
      <c r="K14" s="5">
        <v>0</v>
      </c>
      <c r="L14" s="4"/>
      <c r="M14" s="5">
        <v>0</v>
      </c>
      <c r="N14" s="4"/>
      <c r="O14" s="5">
        <v>74930464</v>
      </c>
      <c r="P14" s="4"/>
      <c r="Q14" s="5">
        <f t="shared" si="1"/>
        <v>74930464</v>
      </c>
    </row>
    <row r="15" spans="1:17">
      <c r="A15" s="1" t="s">
        <v>132</v>
      </c>
      <c r="C15" s="5">
        <v>0</v>
      </c>
      <c r="D15" s="4"/>
      <c r="E15" s="5">
        <v>0</v>
      </c>
      <c r="F15" s="4"/>
      <c r="G15" s="5">
        <v>0</v>
      </c>
      <c r="H15" s="4"/>
      <c r="I15" s="5">
        <f t="shared" si="0"/>
        <v>0</v>
      </c>
      <c r="J15" s="4"/>
      <c r="K15" s="5">
        <v>0</v>
      </c>
      <c r="L15" s="4"/>
      <c r="M15" s="5">
        <v>0</v>
      </c>
      <c r="N15" s="4"/>
      <c r="O15" s="5">
        <v>871438</v>
      </c>
      <c r="P15" s="4"/>
      <c r="Q15" s="5">
        <f t="shared" si="1"/>
        <v>871438</v>
      </c>
    </row>
    <row r="16" spans="1:17">
      <c r="A16" s="1" t="s">
        <v>57</v>
      </c>
      <c r="C16" s="5">
        <v>0</v>
      </c>
      <c r="D16" s="4"/>
      <c r="E16" s="5">
        <v>74487896</v>
      </c>
      <c r="F16" s="4"/>
      <c r="G16" s="5">
        <v>0</v>
      </c>
      <c r="H16" s="4"/>
      <c r="I16" s="5">
        <f>C16+E16+G16</f>
        <v>74487896</v>
      </c>
      <c r="J16" s="4"/>
      <c r="K16" s="5">
        <v>0</v>
      </c>
      <c r="L16" s="4"/>
      <c r="M16" s="5">
        <v>547617236</v>
      </c>
      <c r="N16" s="4"/>
      <c r="O16" s="5">
        <v>359328748</v>
      </c>
      <c r="P16" s="4"/>
      <c r="Q16" s="5">
        <f>K16+M16+O16</f>
        <v>906945984</v>
      </c>
    </row>
    <row r="17" spans="1:17">
      <c r="A17" s="1" t="s">
        <v>60</v>
      </c>
      <c r="C17" s="5">
        <v>0</v>
      </c>
      <c r="D17" s="4"/>
      <c r="E17" s="5">
        <v>34115816</v>
      </c>
      <c r="F17" s="4"/>
      <c r="G17" s="5">
        <v>0</v>
      </c>
      <c r="H17" s="4"/>
      <c r="I17" s="5">
        <f t="shared" si="0"/>
        <v>34115816</v>
      </c>
      <c r="J17" s="4"/>
      <c r="K17" s="5">
        <v>0</v>
      </c>
      <c r="L17" s="4"/>
      <c r="M17" s="5">
        <v>293025958</v>
      </c>
      <c r="N17" s="4"/>
      <c r="O17" s="5">
        <v>0</v>
      </c>
      <c r="P17" s="4"/>
      <c r="Q17" s="5">
        <f t="shared" si="1"/>
        <v>293025958</v>
      </c>
    </row>
    <row r="18" spans="1:17">
      <c r="A18" s="1" t="s">
        <v>47</v>
      </c>
      <c r="C18" s="5">
        <v>0</v>
      </c>
      <c r="D18" s="4"/>
      <c r="E18" s="5">
        <v>110956635</v>
      </c>
      <c r="F18" s="4"/>
      <c r="G18" s="5">
        <v>0</v>
      </c>
      <c r="H18" s="4"/>
      <c r="I18" s="5">
        <f t="shared" si="0"/>
        <v>110956635</v>
      </c>
      <c r="J18" s="4"/>
      <c r="K18" s="5">
        <v>0</v>
      </c>
      <c r="L18" s="4"/>
      <c r="M18" s="5">
        <v>590004378</v>
      </c>
      <c r="N18" s="4"/>
      <c r="O18" s="5">
        <v>0</v>
      </c>
      <c r="P18" s="4"/>
      <c r="Q18" s="5">
        <f>K18+M18+O18</f>
        <v>590004378</v>
      </c>
    </row>
    <row r="19" spans="1:17" ht="24.75" thickBot="1">
      <c r="C19" s="12">
        <f>SUM(C8:C18)</f>
        <v>0</v>
      </c>
      <c r="D19" s="4"/>
      <c r="E19" s="12">
        <f>SUM(E8:E18)</f>
        <v>326845201</v>
      </c>
      <c r="F19" s="4"/>
      <c r="G19" s="12">
        <f>SUM(G8:G18)</f>
        <v>0</v>
      </c>
      <c r="H19" s="4"/>
      <c r="I19" s="12">
        <f>SUM(I8:I18)</f>
        <v>326845201</v>
      </c>
      <c r="J19" s="4"/>
      <c r="K19" s="12">
        <f>SUM(K8:K18)</f>
        <v>0</v>
      </c>
      <c r="L19" s="4"/>
      <c r="M19" s="12">
        <f>SUM(M8:M18)</f>
        <v>2285324310</v>
      </c>
      <c r="N19" s="4"/>
      <c r="O19" s="12">
        <f>SUM(O8:O18)</f>
        <v>1071017021</v>
      </c>
      <c r="P19" s="4"/>
      <c r="Q19" s="12">
        <f>SUM(Q8:Q18)</f>
        <v>3356341331</v>
      </c>
    </row>
    <row r="20" spans="1:17" ht="24.75" thickTop="1">
      <c r="C20" s="4"/>
      <c r="D20" s="4"/>
      <c r="E20" s="5"/>
      <c r="F20" s="4"/>
      <c r="G20" s="4"/>
      <c r="H20" s="4"/>
      <c r="I20" s="4"/>
      <c r="J20" s="4"/>
      <c r="K20" s="4"/>
      <c r="L20" s="4"/>
      <c r="M20" s="5"/>
      <c r="N20" s="4"/>
      <c r="O20" s="5"/>
      <c r="P20" s="4"/>
      <c r="Q2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6" sqref="I6:K6"/>
    </sheetView>
  </sheetViews>
  <sheetFormatPr defaultRowHeight="2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>
      <c r="A3" s="19" t="s">
        <v>79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>
      <c r="A6" s="18" t="s">
        <v>139</v>
      </c>
      <c r="B6" s="18" t="s">
        <v>139</v>
      </c>
      <c r="C6" s="18" t="s">
        <v>139</v>
      </c>
      <c r="E6" s="18" t="s">
        <v>81</v>
      </c>
      <c r="F6" s="18" t="s">
        <v>81</v>
      </c>
      <c r="G6" s="18" t="s">
        <v>81</v>
      </c>
      <c r="I6" s="18" t="s">
        <v>82</v>
      </c>
      <c r="J6" s="18" t="s">
        <v>82</v>
      </c>
      <c r="K6" s="18" t="s">
        <v>82</v>
      </c>
    </row>
    <row r="7" spans="1:11" ht="24.75">
      <c r="A7" s="18" t="s">
        <v>140</v>
      </c>
      <c r="C7" s="18" t="s">
        <v>66</v>
      </c>
      <c r="E7" s="18" t="s">
        <v>141</v>
      </c>
      <c r="G7" s="18" t="s">
        <v>142</v>
      </c>
      <c r="I7" s="18" t="s">
        <v>141</v>
      </c>
      <c r="K7" s="18" t="s">
        <v>142</v>
      </c>
    </row>
    <row r="8" spans="1:11">
      <c r="A8" s="1" t="s">
        <v>72</v>
      </c>
      <c r="C8" s="4" t="s">
        <v>73</v>
      </c>
      <c r="D8" s="4"/>
      <c r="E8" s="5">
        <v>3779736</v>
      </c>
      <c r="F8" s="4"/>
      <c r="G8" s="9">
        <f>E8/$E$10</f>
        <v>0.87087801695058964</v>
      </c>
      <c r="H8" s="4"/>
      <c r="I8" s="5">
        <v>77251716</v>
      </c>
      <c r="J8" s="4"/>
      <c r="K8" s="9">
        <f>I8/$I$10</f>
        <v>0.99214471300395413</v>
      </c>
    </row>
    <row r="9" spans="1:11">
      <c r="A9" s="1" t="s">
        <v>76</v>
      </c>
      <c r="C9" s="4" t="s">
        <v>77</v>
      </c>
      <c r="D9" s="4"/>
      <c r="E9" s="5">
        <v>560408</v>
      </c>
      <c r="F9" s="4"/>
      <c r="G9" s="9">
        <f>E9/$E$10</f>
        <v>0.12912198304941033</v>
      </c>
      <c r="H9" s="4"/>
      <c r="I9" s="5">
        <v>611639</v>
      </c>
      <c r="J9" s="4"/>
      <c r="K9" s="9">
        <f>I9/$I$10</f>
        <v>7.8552869960458287E-3</v>
      </c>
    </row>
    <row r="10" spans="1:11" ht="24.75" thickBot="1">
      <c r="C10" s="4"/>
      <c r="D10" s="4"/>
      <c r="E10" s="12">
        <f>SUM(E8:E9)</f>
        <v>4340144</v>
      </c>
      <c r="F10" s="4"/>
      <c r="G10" s="13">
        <f>SUM(G8:G9)</f>
        <v>1</v>
      </c>
      <c r="H10" s="4"/>
      <c r="I10" s="12">
        <f>SUM(I8:I9)</f>
        <v>77863355</v>
      </c>
      <c r="J10" s="4"/>
      <c r="K10" s="13">
        <f>SUM(K8:K9)</f>
        <v>1</v>
      </c>
    </row>
    <row r="11" spans="1:11" ht="24.75" thickTop="1">
      <c r="E11" s="3">
        <f>E10-'سود اوراق بهادار و سپرده بانکی'!M10</f>
        <v>0</v>
      </c>
      <c r="I11" s="3">
        <f>I10-'سود اوراق بهادار و سپرده بانکی'!S10</f>
        <v>0</v>
      </c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5" sqref="E5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9" t="s">
        <v>0</v>
      </c>
      <c r="B2" s="19"/>
      <c r="C2" s="19"/>
      <c r="D2" s="19"/>
      <c r="E2" s="19"/>
    </row>
    <row r="3" spans="1:5" ht="24.75">
      <c r="A3" s="19" t="s">
        <v>79</v>
      </c>
      <c r="B3" s="19"/>
      <c r="C3" s="19"/>
      <c r="D3" s="19"/>
      <c r="E3" s="19"/>
    </row>
    <row r="4" spans="1:5" ht="24.75">
      <c r="A4" s="19" t="s">
        <v>2</v>
      </c>
      <c r="B4" s="19"/>
      <c r="C4" s="19"/>
      <c r="D4" s="19"/>
      <c r="E4" s="19"/>
    </row>
    <row r="5" spans="1:5" ht="24.75">
      <c r="C5" s="17" t="s">
        <v>81</v>
      </c>
      <c r="E5" s="2" t="s">
        <v>151</v>
      </c>
    </row>
    <row r="6" spans="1:5" ht="24.75">
      <c r="A6" s="17" t="s">
        <v>143</v>
      </c>
      <c r="C6" s="18"/>
      <c r="E6" s="15" t="s">
        <v>152</v>
      </c>
    </row>
    <row r="7" spans="1:5" ht="24.75">
      <c r="A7" s="18" t="s">
        <v>143</v>
      </c>
      <c r="C7" s="18" t="s">
        <v>69</v>
      </c>
      <c r="E7" s="18" t="s">
        <v>69</v>
      </c>
    </row>
    <row r="8" spans="1:5">
      <c r="A8" s="1" t="s">
        <v>144</v>
      </c>
      <c r="C8" s="5">
        <v>0</v>
      </c>
      <c r="D8" s="4"/>
      <c r="E8" s="5">
        <v>36643365</v>
      </c>
    </row>
    <row r="9" spans="1:5" ht="25.5" thickBot="1">
      <c r="A9" s="2" t="s">
        <v>88</v>
      </c>
      <c r="C9" s="12">
        <v>0</v>
      </c>
      <c r="D9" s="4"/>
      <c r="E9" s="12">
        <v>36643365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workbookViewId="0">
      <selection activeCell="J19" sqref="J19"/>
    </sheetView>
  </sheetViews>
  <sheetFormatPr defaultRowHeight="24"/>
  <cols>
    <col min="1" max="1" width="25" style="1" bestFit="1" customWidth="1"/>
    <col min="2" max="2" width="1" style="1" customWidth="1"/>
    <col min="3" max="3" width="18.5703125" style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3.85546875" style="1" bestFit="1" customWidth="1"/>
    <col min="11" max="11" width="11.28515625" style="1" bestFit="1" customWidth="1"/>
    <col min="12" max="16384" width="9.140625" style="1"/>
  </cols>
  <sheetData>
    <row r="2" spans="1:11" ht="24.75">
      <c r="A2" s="19" t="s">
        <v>0</v>
      </c>
      <c r="B2" s="19"/>
      <c r="C2" s="19"/>
      <c r="D2" s="19"/>
      <c r="E2" s="19"/>
      <c r="F2" s="19"/>
      <c r="G2" s="19"/>
    </row>
    <row r="3" spans="1:11" ht="24.75">
      <c r="A3" s="19" t="s">
        <v>79</v>
      </c>
      <c r="B3" s="19"/>
      <c r="C3" s="19"/>
      <c r="D3" s="19"/>
      <c r="E3" s="19"/>
      <c r="F3" s="19"/>
      <c r="G3" s="19"/>
    </row>
    <row r="4" spans="1:11" ht="24.75">
      <c r="A4" s="19" t="s">
        <v>2</v>
      </c>
      <c r="B4" s="19"/>
      <c r="C4" s="19"/>
      <c r="D4" s="19"/>
      <c r="E4" s="19"/>
      <c r="F4" s="19"/>
      <c r="G4" s="19"/>
    </row>
    <row r="6" spans="1:11" ht="24.75">
      <c r="A6" s="18" t="s">
        <v>83</v>
      </c>
      <c r="C6" s="18" t="s">
        <v>69</v>
      </c>
      <c r="E6" s="18" t="s">
        <v>136</v>
      </c>
      <c r="G6" s="18" t="s">
        <v>13</v>
      </c>
      <c r="J6" s="3"/>
    </row>
    <row r="7" spans="1:11">
      <c r="A7" s="1" t="s">
        <v>145</v>
      </c>
      <c r="C7" s="6">
        <f>'سرمایه‌گذاری در سهام'!I44</f>
        <v>-363934470</v>
      </c>
      <c r="D7" s="6"/>
      <c r="E7" s="8">
        <f>C7/$C$10</f>
        <v>11.112799807628448</v>
      </c>
      <c r="F7" s="4"/>
      <c r="G7" s="9">
        <v>-8.4037877373657685E-3</v>
      </c>
      <c r="H7" s="4"/>
      <c r="I7" s="4"/>
      <c r="J7" s="5"/>
      <c r="K7" s="3"/>
    </row>
    <row r="8" spans="1:11">
      <c r="A8" s="1" t="s">
        <v>146</v>
      </c>
      <c r="C8" s="6">
        <f>'سرمایه‌گذاری در اوراق بهادار'!I19</f>
        <v>326845201</v>
      </c>
      <c r="D8" s="6"/>
      <c r="E8" s="8">
        <f t="shared" ref="E8:E9" si="0">C8/$C$10</f>
        <v>-9.9802727859141278</v>
      </c>
      <c r="F8" s="4"/>
      <c r="G8" s="9">
        <v>7.5473413996224375E-3</v>
      </c>
      <c r="H8" s="4"/>
      <c r="I8" s="4"/>
      <c r="J8" s="5"/>
      <c r="K8" s="3"/>
    </row>
    <row r="9" spans="1:11">
      <c r="A9" s="1" t="s">
        <v>147</v>
      </c>
      <c r="C9" s="6">
        <f>'درآمد سپرده بانکی'!E10</f>
        <v>4340144</v>
      </c>
      <c r="D9" s="6"/>
      <c r="E9" s="8">
        <f t="shared" si="0"/>
        <v>-0.13252702171432063</v>
      </c>
      <c r="F9" s="4"/>
      <c r="G9" s="9">
        <v>1.0022037463393237E-4</v>
      </c>
      <c r="H9" s="4"/>
      <c r="I9" s="4"/>
      <c r="J9" s="5"/>
    </row>
    <row r="10" spans="1:11" ht="24.75" thickBot="1">
      <c r="C10" s="7">
        <f>SUM(C7:C9)</f>
        <v>-32749125</v>
      </c>
      <c r="D10" s="6"/>
      <c r="E10" s="10">
        <f>SUM(E7:E9)</f>
        <v>1</v>
      </c>
      <c r="F10" s="4"/>
      <c r="G10" s="13">
        <f>SUM(G7:G9)</f>
        <v>-7.5622596310939857E-4</v>
      </c>
      <c r="H10" s="4"/>
      <c r="I10" s="4"/>
      <c r="J10" s="5"/>
    </row>
    <row r="11" spans="1:11" ht="24.75" thickTop="1">
      <c r="C11" s="4"/>
      <c r="D11" s="4"/>
      <c r="E11" s="4"/>
      <c r="F11" s="4"/>
      <c r="G11" s="4"/>
      <c r="H11" s="4"/>
      <c r="I11" s="4"/>
      <c r="J11" s="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6"/>
  <sheetViews>
    <sheetView rightToLeft="1" topLeftCell="A22" workbookViewId="0">
      <selection activeCell="G39" sqref="G39"/>
    </sheetView>
  </sheetViews>
  <sheetFormatPr defaultRowHeight="24"/>
  <cols>
    <col min="1" max="1" width="28.28515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8.7109375" style="1" bestFit="1" customWidth="1"/>
    <col min="14" max="14" width="1" style="1" customWidth="1"/>
    <col min="15" max="15" width="15" style="1" bestFit="1" customWidth="1"/>
    <col min="16" max="16" width="1.28515625" style="1" customWidth="1"/>
    <col min="17" max="17" width="9.140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>
      <c r="A6" s="17" t="s">
        <v>3</v>
      </c>
      <c r="C6" s="18" t="s">
        <v>148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6">
        <v>62594</v>
      </c>
      <c r="D9" s="6"/>
      <c r="E9" s="6">
        <v>1563670854</v>
      </c>
      <c r="F9" s="6"/>
      <c r="G9" s="6">
        <v>1544339260.674</v>
      </c>
      <c r="H9" s="6"/>
      <c r="I9" s="6">
        <v>104323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166917</v>
      </c>
      <c r="R9" s="6"/>
      <c r="S9" s="6">
        <v>8805</v>
      </c>
      <c r="T9" s="6"/>
      <c r="U9" s="6">
        <v>1563670854</v>
      </c>
      <c r="V9" s="6"/>
      <c r="W9" s="6">
        <v>1460959445.0992501</v>
      </c>
      <c r="X9" s="6"/>
      <c r="Y9" s="9">
        <f>W9/$W$32</f>
        <v>5.6490014733595821E-2</v>
      </c>
    </row>
    <row r="10" spans="1:25">
      <c r="A10" s="1" t="s">
        <v>16</v>
      </c>
      <c r="C10" s="6">
        <v>691195</v>
      </c>
      <c r="D10" s="6"/>
      <c r="E10" s="6">
        <v>1522040122</v>
      </c>
      <c r="F10" s="6"/>
      <c r="G10" s="6">
        <v>1048487726.7585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691195</v>
      </c>
      <c r="R10" s="6"/>
      <c r="S10" s="6">
        <v>1727</v>
      </c>
      <c r="T10" s="6"/>
      <c r="U10" s="6">
        <v>1522040122</v>
      </c>
      <c r="V10" s="6"/>
      <c r="W10" s="6">
        <v>1186591287.0982499</v>
      </c>
      <c r="X10" s="6"/>
      <c r="Y10" s="9">
        <f t="shared" ref="Y10:Y31" si="0">W10/$W$32</f>
        <v>4.5881190963779871E-2</v>
      </c>
    </row>
    <row r="11" spans="1:25">
      <c r="A11" s="1" t="s">
        <v>17</v>
      </c>
      <c r="C11" s="6">
        <v>205934</v>
      </c>
      <c r="D11" s="6"/>
      <c r="E11" s="6">
        <v>1872051339</v>
      </c>
      <c r="F11" s="6"/>
      <c r="G11" s="6">
        <v>1948826754.5039999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205934</v>
      </c>
      <c r="R11" s="6"/>
      <c r="S11" s="6">
        <v>9560</v>
      </c>
      <c r="T11" s="6"/>
      <c r="U11" s="6">
        <v>1872051339</v>
      </c>
      <c r="V11" s="6"/>
      <c r="W11" s="6">
        <v>1957015102.2119999</v>
      </c>
      <c r="X11" s="6"/>
      <c r="Y11" s="9">
        <f t="shared" si="0"/>
        <v>7.5670691837934678E-2</v>
      </c>
    </row>
    <row r="12" spans="1:25">
      <c r="A12" s="1" t="s">
        <v>18</v>
      </c>
      <c r="C12" s="6">
        <v>46140</v>
      </c>
      <c r="D12" s="6"/>
      <c r="E12" s="6">
        <v>1447853253</v>
      </c>
      <c r="F12" s="6"/>
      <c r="G12" s="6">
        <v>1703902099.05</v>
      </c>
      <c r="H12" s="6"/>
      <c r="I12" s="6">
        <v>0</v>
      </c>
      <c r="J12" s="6"/>
      <c r="K12" s="6">
        <v>0</v>
      </c>
      <c r="L12" s="6"/>
      <c r="M12" s="6">
        <v>-46140</v>
      </c>
      <c r="N12" s="6"/>
      <c r="O12" s="6">
        <v>1734706285</v>
      </c>
      <c r="P12" s="6"/>
      <c r="Q12" s="6">
        <v>0</v>
      </c>
      <c r="R12" s="6"/>
      <c r="S12" s="6">
        <v>0</v>
      </c>
      <c r="T12" s="6"/>
      <c r="U12" s="6">
        <v>0</v>
      </c>
      <c r="V12" s="6"/>
      <c r="W12" s="6">
        <v>0</v>
      </c>
      <c r="X12" s="6"/>
      <c r="Y12" s="9">
        <f t="shared" si="0"/>
        <v>0</v>
      </c>
    </row>
    <row r="13" spans="1:25">
      <c r="A13" s="1" t="s">
        <v>19</v>
      </c>
      <c r="C13" s="6">
        <v>68840</v>
      </c>
      <c r="D13" s="6"/>
      <c r="E13" s="6">
        <v>184491200</v>
      </c>
      <c r="F13" s="6"/>
      <c r="G13" s="6">
        <v>198448165.80000001</v>
      </c>
      <c r="H13" s="6"/>
      <c r="I13" s="6">
        <v>0</v>
      </c>
      <c r="J13" s="6"/>
      <c r="K13" s="6">
        <v>0</v>
      </c>
      <c r="L13" s="6"/>
      <c r="M13" s="6">
        <v>-68840</v>
      </c>
      <c r="N13" s="6"/>
      <c r="O13" s="6">
        <v>0</v>
      </c>
      <c r="P13" s="6"/>
      <c r="Q13" s="6">
        <v>0</v>
      </c>
      <c r="R13" s="6"/>
      <c r="S13" s="6">
        <v>0</v>
      </c>
      <c r="T13" s="6"/>
      <c r="U13" s="6">
        <v>0</v>
      </c>
      <c r="V13" s="6"/>
      <c r="W13" s="6">
        <v>0</v>
      </c>
      <c r="X13" s="6"/>
      <c r="Y13" s="9">
        <f t="shared" si="0"/>
        <v>0</v>
      </c>
    </row>
    <row r="14" spans="1:25">
      <c r="A14" s="1" t="s">
        <v>20</v>
      </c>
      <c r="C14" s="6">
        <v>214405</v>
      </c>
      <c r="D14" s="6"/>
      <c r="E14" s="6">
        <v>1231471010</v>
      </c>
      <c r="F14" s="6"/>
      <c r="G14" s="6">
        <v>789004632.50549996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214405</v>
      </c>
      <c r="R14" s="6"/>
      <c r="S14" s="6">
        <v>3682</v>
      </c>
      <c r="T14" s="6"/>
      <c r="U14" s="6">
        <v>1231471010</v>
      </c>
      <c r="V14" s="6"/>
      <c r="W14" s="6">
        <v>784742046.70050001</v>
      </c>
      <c r="X14" s="6"/>
      <c r="Y14" s="9">
        <f t="shared" si="0"/>
        <v>3.0343135073932069E-2</v>
      </c>
    </row>
    <row r="15" spans="1:25">
      <c r="A15" s="1" t="s">
        <v>21</v>
      </c>
      <c r="C15" s="6">
        <v>61312</v>
      </c>
      <c r="D15" s="6"/>
      <c r="E15" s="6">
        <v>1166412000</v>
      </c>
      <c r="F15" s="6"/>
      <c r="G15" s="6">
        <v>1089735821.5680001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61312</v>
      </c>
      <c r="R15" s="6"/>
      <c r="S15" s="6">
        <v>15490</v>
      </c>
      <c r="T15" s="6"/>
      <c r="U15" s="6">
        <v>1166412000</v>
      </c>
      <c r="V15" s="6"/>
      <c r="W15" s="6">
        <v>944072028.86399996</v>
      </c>
      <c r="X15" s="6"/>
      <c r="Y15" s="9">
        <f t="shared" si="0"/>
        <v>3.6503848891219597E-2</v>
      </c>
    </row>
    <row r="16" spans="1:25">
      <c r="A16" s="1" t="s">
        <v>22</v>
      </c>
      <c r="C16" s="6">
        <v>164070</v>
      </c>
      <c r="D16" s="6"/>
      <c r="E16" s="6">
        <v>1919107273</v>
      </c>
      <c r="F16" s="6"/>
      <c r="G16" s="6">
        <v>1412392165.1099999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164070</v>
      </c>
      <c r="R16" s="6"/>
      <c r="S16" s="6">
        <v>8730</v>
      </c>
      <c r="T16" s="6"/>
      <c r="U16" s="6">
        <v>1919107273</v>
      </c>
      <c r="V16" s="6"/>
      <c r="W16" s="6">
        <v>1423808729.9549999</v>
      </c>
      <c r="X16" s="6"/>
      <c r="Y16" s="9">
        <f t="shared" si="0"/>
        <v>5.5053531022222338E-2</v>
      </c>
    </row>
    <row r="17" spans="1:25">
      <c r="A17" s="1" t="s">
        <v>23</v>
      </c>
      <c r="C17" s="6">
        <v>131093</v>
      </c>
      <c r="D17" s="6"/>
      <c r="E17" s="6">
        <v>482572252</v>
      </c>
      <c r="F17" s="6"/>
      <c r="G17" s="6">
        <v>539756432.1243</v>
      </c>
      <c r="H17" s="6"/>
      <c r="I17" s="6">
        <v>68840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199933</v>
      </c>
      <c r="R17" s="6"/>
      <c r="S17" s="6">
        <v>3986</v>
      </c>
      <c r="T17" s="6"/>
      <c r="U17" s="6">
        <v>735903452</v>
      </c>
      <c r="V17" s="6"/>
      <c r="W17" s="6">
        <v>792191187.01890004</v>
      </c>
      <c r="X17" s="6"/>
      <c r="Y17" s="9">
        <f t="shared" si="0"/>
        <v>3.0631166372645121E-2</v>
      </c>
    </row>
    <row r="18" spans="1:25">
      <c r="A18" s="1" t="s">
        <v>24</v>
      </c>
      <c r="C18" s="6">
        <v>321782</v>
      </c>
      <c r="D18" s="6"/>
      <c r="E18" s="6">
        <v>1513165207</v>
      </c>
      <c r="F18" s="6"/>
      <c r="G18" s="6">
        <v>1028053814.2794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321782</v>
      </c>
      <c r="R18" s="6"/>
      <c r="S18" s="6">
        <v>3136</v>
      </c>
      <c r="T18" s="6"/>
      <c r="U18" s="6">
        <v>1513165207</v>
      </c>
      <c r="V18" s="6"/>
      <c r="W18" s="6">
        <v>1003104157.3056</v>
      </c>
      <c r="X18" s="6"/>
      <c r="Y18" s="9">
        <f t="shared" si="0"/>
        <v>3.8786407669019869E-2</v>
      </c>
    </row>
    <row r="19" spans="1:25">
      <c r="A19" s="1" t="s">
        <v>25</v>
      </c>
      <c r="C19" s="6">
        <v>23443</v>
      </c>
      <c r="D19" s="6"/>
      <c r="E19" s="6">
        <v>1166175018</v>
      </c>
      <c r="F19" s="6"/>
      <c r="G19" s="6">
        <v>1069631299.485</v>
      </c>
      <c r="H19" s="6"/>
      <c r="I19" s="6">
        <v>0</v>
      </c>
      <c r="J19" s="6"/>
      <c r="K19" s="6">
        <v>0</v>
      </c>
      <c r="L19" s="6"/>
      <c r="M19" s="6">
        <v>-23443</v>
      </c>
      <c r="N19" s="6"/>
      <c r="O19" s="6">
        <v>1002051112</v>
      </c>
      <c r="P19" s="6"/>
      <c r="Q19" s="6">
        <v>0</v>
      </c>
      <c r="R19" s="6"/>
      <c r="S19" s="6">
        <v>0</v>
      </c>
      <c r="T19" s="6"/>
      <c r="U19" s="6">
        <v>0</v>
      </c>
      <c r="V19" s="6"/>
      <c r="W19" s="6">
        <v>0</v>
      </c>
      <c r="X19" s="6"/>
      <c r="Y19" s="9">
        <f t="shared" si="0"/>
        <v>0</v>
      </c>
    </row>
    <row r="20" spans="1:25">
      <c r="A20" s="1" t="s">
        <v>26</v>
      </c>
      <c r="C20" s="6">
        <v>206342</v>
      </c>
      <c r="D20" s="6"/>
      <c r="E20" s="6">
        <v>2032443834</v>
      </c>
      <c r="F20" s="6"/>
      <c r="G20" s="6">
        <v>2539314601.9380002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206342</v>
      </c>
      <c r="R20" s="6"/>
      <c r="S20" s="6">
        <v>12730</v>
      </c>
      <c r="T20" s="6"/>
      <c r="U20" s="6">
        <v>2032443834</v>
      </c>
      <c r="V20" s="6"/>
      <c r="W20" s="6">
        <v>2611104594.723</v>
      </c>
      <c r="X20" s="6"/>
      <c r="Y20" s="9">
        <f t="shared" si="0"/>
        <v>0.10096196545472318</v>
      </c>
    </row>
    <row r="21" spans="1:25">
      <c r="A21" s="1" t="s">
        <v>27</v>
      </c>
      <c r="C21" s="6">
        <v>131390</v>
      </c>
      <c r="D21" s="6"/>
      <c r="E21" s="6">
        <v>1884688708</v>
      </c>
      <c r="F21" s="6"/>
      <c r="G21" s="6">
        <v>1517667626.79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131390</v>
      </c>
      <c r="R21" s="6"/>
      <c r="S21" s="6">
        <v>11740</v>
      </c>
      <c r="T21" s="6"/>
      <c r="U21" s="6">
        <v>1884688708</v>
      </c>
      <c r="V21" s="6"/>
      <c r="W21" s="6">
        <v>1533340614.3299999</v>
      </c>
      <c r="X21" s="6"/>
      <c r="Y21" s="9">
        <f t="shared" si="0"/>
        <v>5.9288732610396418E-2</v>
      </c>
    </row>
    <row r="22" spans="1:25">
      <c r="A22" s="1" t="s">
        <v>28</v>
      </c>
      <c r="C22" s="6">
        <v>48279</v>
      </c>
      <c r="D22" s="6"/>
      <c r="E22" s="6">
        <v>1576492251</v>
      </c>
      <c r="F22" s="6"/>
      <c r="G22" s="6">
        <v>1530936504.405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48279</v>
      </c>
      <c r="R22" s="6"/>
      <c r="S22" s="6">
        <v>26600</v>
      </c>
      <c r="T22" s="6"/>
      <c r="U22" s="6">
        <v>1576492251</v>
      </c>
      <c r="V22" s="6"/>
      <c r="W22" s="6">
        <v>1276580282.6700001</v>
      </c>
      <c r="X22" s="6"/>
      <c r="Y22" s="9">
        <f t="shared" si="0"/>
        <v>4.9360739764920142E-2</v>
      </c>
    </row>
    <row r="23" spans="1:25">
      <c r="A23" s="1" t="s">
        <v>29</v>
      </c>
      <c r="C23" s="6">
        <v>87951</v>
      </c>
      <c r="D23" s="6"/>
      <c r="E23" s="6">
        <v>1470144727</v>
      </c>
      <c r="F23" s="6"/>
      <c r="G23" s="6">
        <v>1502007740.829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87951</v>
      </c>
      <c r="R23" s="6"/>
      <c r="S23" s="6">
        <v>16590</v>
      </c>
      <c r="T23" s="6"/>
      <c r="U23" s="6">
        <v>1470144727</v>
      </c>
      <c r="V23" s="6"/>
      <c r="W23" s="6">
        <v>1450425402.8145001</v>
      </c>
      <c r="X23" s="6"/>
      <c r="Y23" s="9">
        <f t="shared" si="0"/>
        <v>5.608270143967381E-2</v>
      </c>
    </row>
    <row r="24" spans="1:25">
      <c r="A24" s="1" t="s">
        <v>30</v>
      </c>
      <c r="C24" s="6">
        <v>203964</v>
      </c>
      <c r="D24" s="6"/>
      <c r="E24" s="6">
        <v>1278682808</v>
      </c>
      <c r="F24" s="6"/>
      <c r="G24" s="6">
        <v>1180007410.6440001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203964</v>
      </c>
      <c r="R24" s="6"/>
      <c r="S24" s="6">
        <v>5140</v>
      </c>
      <c r="T24" s="6"/>
      <c r="U24" s="6">
        <v>1278682808</v>
      </c>
      <c r="V24" s="6"/>
      <c r="W24" s="6">
        <v>1042137128.988</v>
      </c>
      <c r="X24" s="6"/>
      <c r="Y24" s="9">
        <f t="shared" si="0"/>
        <v>4.0295671429099816E-2</v>
      </c>
    </row>
    <row r="25" spans="1:25">
      <c r="A25" s="1" t="s">
        <v>31</v>
      </c>
      <c r="C25" s="6">
        <v>36484</v>
      </c>
      <c r="D25" s="6"/>
      <c r="E25" s="6">
        <v>696471219</v>
      </c>
      <c r="F25" s="6"/>
      <c r="G25" s="6">
        <v>512088913.22399998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36484</v>
      </c>
      <c r="R25" s="6"/>
      <c r="S25" s="6">
        <v>11880</v>
      </c>
      <c r="T25" s="6"/>
      <c r="U25" s="6">
        <v>696471219</v>
      </c>
      <c r="V25" s="6"/>
      <c r="W25" s="6">
        <v>430851011.97600001</v>
      </c>
      <c r="X25" s="6"/>
      <c r="Y25" s="9">
        <f t="shared" si="0"/>
        <v>1.6659449443413851E-2</v>
      </c>
    </row>
    <row r="26" spans="1:25">
      <c r="A26" s="1" t="s">
        <v>32</v>
      </c>
      <c r="C26" s="6">
        <v>63765</v>
      </c>
      <c r="D26" s="6"/>
      <c r="E26" s="6">
        <v>1701301107</v>
      </c>
      <c r="F26" s="6"/>
      <c r="G26" s="6">
        <v>1886355403.9200001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63765</v>
      </c>
      <c r="R26" s="6"/>
      <c r="S26" s="6">
        <v>30500</v>
      </c>
      <c r="T26" s="6"/>
      <c r="U26" s="6">
        <v>1701301107</v>
      </c>
      <c r="V26" s="6"/>
      <c r="W26" s="6">
        <v>1933260746.625</v>
      </c>
      <c r="X26" s="6"/>
      <c r="Y26" s="9">
        <f t="shared" si="0"/>
        <v>7.4752196871083948E-2</v>
      </c>
    </row>
    <row r="27" spans="1:25">
      <c r="A27" s="1" t="s">
        <v>33</v>
      </c>
      <c r="C27" s="6">
        <v>52547</v>
      </c>
      <c r="D27" s="6"/>
      <c r="E27" s="6">
        <v>788113558</v>
      </c>
      <c r="F27" s="6"/>
      <c r="G27" s="6">
        <v>1464651043.6140001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52547</v>
      </c>
      <c r="R27" s="6"/>
      <c r="S27" s="6">
        <v>25730</v>
      </c>
      <c r="T27" s="6"/>
      <c r="U27" s="6">
        <v>788113558</v>
      </c>
      <c r="V27" s="6"/>
      <c r="W27" s="6">
        <v>1343989705.8555</v>
      </c>
      <c r="X27" s="6"/>
      <c r="Y27" s="9">
        <f t="shared" si="0"/>
        <v>5.1967218214206183E-2</v>
      </c>
    </row>
    <row r="28" spans="1:25">
      <c r="A28" s="1" t="s">
        <v>34</v>
      </c>
      <c r="C28" s="6">
        <v>273552</v>
      </c>
      <c r="D28" s="6"/>
      <c r="E28" s="6">
        <v>1014937459</v>
      </c>
      <c r="F28" s="6"/>
      <c r="G28" s="6">
        <v>843509371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273552</v>
      </c>
      <c r="R28" s="6"/>
      <c r="S28" s="6">
        <v>3069</v>
      </c>
      <c r="T28" s="6"/>
      <c r="U28" s="6">
        <v>1014937459</v>
      </c>
      <c r="V28" s="6"/>
      <c r="W28" s="6">
        <v>834535878.02639997</v>
      </c>
      <c r="X28" s="6"/>
      <c r="Y28" s="9">
        <f t="shared" si="0"/>
        <v>3.2268482334376507E-2</v>
      </c>
    </row>
    <row r="29" spans="1:25">
      <c r="A29" s="1" t="s">
        <v>35</v>
      </c>
      <c r="C29" s="6">
        <v>468278</v>
      </c>
      <c r="D29" s="6"/>
      <c r="E29" s="6">
        <v>1757527448</v>
      </c>
      <c r="F29" s="6"/>
      <c r="G29" s="6">
        <v>1887569029.6245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468278</v>
      </c>
      <c r="R29" s="6"/>
      <c r="S29" s="6">
        <v>4335</v>
      </c>
      <c r="T29" s="6"/>
      <c r="U29" s="6">
        <v>1757527448</v>
      </c>
      <c r="V29" s="6"/>
      <c r="W29" s="6">
        <v>2017906707</v>
      </c>
      <c r="X29" s="6"/>
      <c r="Y29" s="9">
        <f t="shared" si="0"/>
        <v>7.8025149836864788E-2</v>
      </c>
    </row>
    <row r="30" spans="1:25">
      <c r="A30" s="1" t="s">
        <v>36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106608</v>
      </c>
      <c r="J30" s="6"/>
      <c r="K30" s="6">
        <v>1490695827</v>
      </c>
      <c r="L30" s="6"/>
      <c r="M30" s="6">
        <v>0</v>
      </c>
      <c r="N30" s="6"/>
      <c r="O30" s="6">
        <v>0</v>
      </c>
      <c r="P30" s="6"/>
      <c r="Q30" s="6">
        <v>106608</v>
      </c>
      <c r="R30" s="6"/>
      <c r="S30" s="6">
        <v>13980</v>
      </c>
      <c r="T30" s="6"/>
      <c r="U30" s="6">
        <v>1490695827</v>
      </c>
      <c r="V30" s="6"/>
      <c r="W30" s="6">
        <v>1481512079.9519999</v>
      </c>
      <c r="X30" s="6"/>
      <c r="Y30" s="9">
        <f t="shared" si="0"/>
        <v>5.7284710746233723E-2</v>
      </c>
    </row>
    <row r="31" spans="1:25">
      <c r="A31" s="1" t="s">
        <v>37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26389</v>
      </c>
      <c r="J31" s="6"/>
      <c r="K31" s="6">
        <v>379554245</v>
      </c>
      <c r="L31" s="6"/>
      <c r="M31" s="6">
        <v>0</v>
      </c>
      <c r="N31" s="6"/>
      <c r="O31" s="6">
        <v>0</v>
      </c>
      <c r="P31" s="6"/>
      <c r="Q31" s="6">
        <v>26389</v>
      </c>
      <c r="R31" s="6"/>
      <c r="S31" s="6">
        <v>13500</v>
      </c>
      <c r="T31" s="6"/>
      <c r="U31" s="6">
        <v>379554245</v>
      </c>
      <c r="V31" s="6"/>
      <c r="W31" s="6">
        <v>354131803.57499999</v>
      </c>
      <c r="X31" s="6"/>
      <c r="Y31" s="9">
        <f t="shared" si="0"/>
        <v>1.3692995290658174E-2</v>
      </c>
    </row>
    <row r="32" spans="1:25" ht="24.75" thickBot="1">
      <c r="E32" s="7">
        <f>SUM(E9:E31)</f>
        <v>28269812647</v>
      </c>
      <c r="F32" s="4"/>
      <c r="G32" s="7">
        <f>SUM(G9:G31)</f>
        <v>27236685817.847195</v>
      </c>
      <c r="H32" s="4"/>
      <c r="I32" s="4"/>
      <c r="J32" s="4"/>
      <c r="K32" s="7">
        <f>SUM(K9:K31)</f>
        <v>1870250072</v>
      </c>
      <c r="L32" s="4"/>
      <c r="M32" s="4"/>
      <c r="N32" s="4"/>
      <c r="O32" s="7">
        <f>SUM(O9:O31)</f>
        <v>2736757397</v>
      </c>
      <c r="P32" s="6"/>
      <c r="Q32" s="4"/>
      <c r="R32" s="4"/>
      <c r="S32" s="4"/>
      <c r="T32" s="4"/>
      <c r="U32" s="7">
        <f>SUM(U9:U31)</f>
        <v>27594874448</v>
      </c>
      <c r="V32" s="4"/>
      <c r="W32" s="7">
        <f>SUM(W9:W31)</f>
        <v>25862259940.788902</v>
      </c>
      <c r="X32" s="4"/>
      <c r="Y32" s="10">
        <f>SUM(Y9:Y31)</f>
        <v>0.99999999999999989</v>
      </c>
    </row>
    <row r="33" spans="7:25" ht="24.75" thickTop="1">
      <c r="G33" s="3"/>
      <c r="P33" s="6"/>
      <c r="W33" s="3"/>
    </row>
    <row r="34" spans="7:25">
      <c r="G34" s="3"/>
      <c r="P34" s="6"/>
      <c r="W34" s="3"/>
    </row>
    <row r="35" spans="7:25">
      <c r="P35" s="6"/>
      <c r="Y35" s="11"/>
    </row>
    <row r="36" spans="7:25">
      <c r="Y36" s="11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tabSelected="1" topLeftCell="H1" workbookViewId="0">
      <selection activeCell="U20" sqref="U20"/>
    </sheetView>
  </sheetViews>
  <sheetFormatPr defaultRowHeight="2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0.7109375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>
      <c r="A6" s="18" t="s">
        <v>39</v>
      </c>
      <c r="B6" s="18" t="s">
        <v>39</v>
      </c>
      <c r="C6" s="18" t="s">
        <v>39</v>
      </c>
      <c r="D6" s="18" t="s">
        <v>39</v>
      </c>
      <c r="E6" s="18" t="s">
        <v>39</v>
      </c>
      <c r="F6" s="18" t="s">
        <v>39</v>
      </c>
      <c r="G6" s="18" t="s">
        <v>39</v>
      </c>
      <c r="H6" s="18" t="s">
        <v>39</v>
      </c>
      <c r="I6" s="18" t="s">
        <v>39</v>
      </c>
      <c r="J6" s="18" t="s">
        <v>39</v>
      </c>
      <c r="K6" s="18" t="s">
        <v>39</v>
      </c>
      <c r="L6" s="18" t="s">
        <v>39</v>
      </c>
      <c r="M6" s="18" t="s">
        <v>39</v>
      </c>
      <c r="O6" s="18" t="s">
        <v>148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>
      <c r="A7" s="17" t="s">
        <v>40</v>
      </c>
      <c r="C7" s="17" t="s">
        <v>41</v>
      </c>
      <c r="E7" s="17" t="s">
        <v>42</v>
      </c>
      <c r="G7" s="17" t="s">
        <v>43</v>
      </c>
      <c r="I7" s="17" t="s">
        <v>44</v>
      </c>
      <c r="K7" s="17" t="s">
        <v>45</v>
      </c>
      <c r="M7" s="17" t="s">
        <v>38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46</v>
      </c>
      <c r="AG7" s="17" t="s">
        <v>8</v>
      </c>
      <c r="AI7" s="17" t="s">
        <v>9</v>
      </c>
      <c r="AK7" s="17" t="s">
        <v>13</v>
      </c>
    </row>
    <row r="8" spans="1:37" ht="24.75">
      <c r="A8" s="18" t="s">
        <v>40</v>
      </c>
      <c r="C8" s="18" t="s">
        <v>41</v>
      </c>
      <c r="E8" s="18" t="s">
        <v>42</v>
      </c>
      <c r="G8" s="18" t="s">
        <v>43</v>
      </c>
      <c r="I8" s="18" t="s">
        <v>44</v>
      </c>
      <c r="K8" s="18" t="s">
        <v>45</v>
      </c>
      <c r="M8" s="18" t="s">
        <v>38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46</v>
      </c>
      <c r="AG8" s="18" t="s">
        <v>8</v>
      </c>
      <c r="AI8" s="18" t="s">
        <v>9</v>
      </c>
      <c r="AK8" s="18" t="s">
        <v>13</v>
      </c>
    </row>
    <row r="9" spans="1:37">
      <c r="A9" s="1" t="s">
        <v>47</v>
      </c>
      <c r="C9" s="4" t="s">
        <v>48</v>
      </c>
      <c r="D9" s="4"/>
      <c r="E9" s="4" t="s">
        <v>48</v>
      </c>
      <c r="F9" s="4"/>
      <c r="G9" s="4" t="s">
        <v>49</v>
      </c>
      <c r="H9" s="4"/>
      <c r="I9" s="4" t="s">
        <v>50</v>
      </c>
      <c r="J9" s="4"/>
      <c r="K9" s="5">
        <v>0</v>
      </c>
      <c r="L9" s="4"/>
      <c r="M9" s="5">
        <v>0</v>
      </c>
      <c r="N9" s="4"/>
      <c r="O9" s="5">
        <v>6015</v>
      </c>
      <c r="P9" s="4"/>
      <c r="Q9" s="5">
        <v>3997165446</v>
      </c>
      <c r="R9" s="4"/>
      <c r="S9" s="5">
        <v>4476213189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6015</v>
      </c>
      <c r="AD9" s="4"/>
      <c r="AE9" s="5">
        <v>762760</v>
      </c>
      <c r="AF9" s="4"/>
      <c r="AG9" s="5">
        <v>3997165446</v>
      </c>
      <c r="AH9" s="4"/>
      <c r="AI9" s="5">
        <v>4587169824</v>
      </c>
      <c r="AJ9" s="4"/>
      <c r="AK9" s="9">
        <v>0.10592456800298553</v>
      </c>
    </row>
    <row r="10" spans="1:37">
      <c r="A10" s="1" t="s">
        <v>51</v>
      </c>
      <c r="C10" s="4" t="s">
        <v>48</v>
      </c>
      <c r="D10" s="4"/>
      <c r="E10" s="4" t="s">
        <v>48</v>
      </c>
      <c r="F10" s="4"/>
      <c r="G10" s="4" t="s">
        <v>52</v>
      </c>
      <c r="H10" s="4"/>
      <c r="I10" s="4" t="s">
        <v>53</v>
      </c>
      <c r="J10" s="4"/>
      <c r="K10" s="5">
        <v>0</v>
      </c>
      <c r="L10" s="4"/>
      <c r="M10" s="5">
        <v>0</v>
      </c>
      <c r="N10" s="4"/>
      <c r="O10" s="5">
        <v>3339</v>
      </c>
      <c r="P10" s="4"/>
      <c r="Q10" s="5">
        <v>2599987510</v>
      </c>
      <c r="R10" s="4"/>
      <c r="S10" s="5">
        <v>3038707104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3339</v>
      </c>
      <c r="AD10" s="4"/>
      <c r="AE10" s="5">
        <v>926330</v>
      </c>
      <c r="AF10" s="4"/>
      <c r="AG10" s="5">
        <v>2599987510</v>
      </c>
      <c r="AH10" s="4"/>
      <c r="AI10" s="5">
        <v>3092455260</v>
      </c>
      <c r="AJ10" s="4"/>
      <c r="AK10" s="9">
        <v>7.1409387498634777E-2</v>
      </c>
    </row>
    <row r="11" spans="1:37">
      <c r="A11" s="1" t="s">
        <v>54</v>
      </c>
      <c r="C11" s="4" t="s">
        <v>48</v>
      </c>
      <c r="D11" s="4"/>
      <c r="E11" s="4" t="s">
        <v>48</v>
      </c>
      <c r="F11" s="4"/>
      <c r="G11" s="4" t="s">
        <v>55</v>
      </c>
      <c r="H11" s="4"/>
      <c r="I11" s="4" t="s">
        <v>56</v>
      </c>
      <c r="J11" s="4"/>
      <c r="K11" s="5">
        <v>0</v>
      </c>
      <c r="L11" s="4"/>
      <c r="M11" s="5">
        <v>0</v>
      </c>
      <c r="N11" s="4"/>
      <c r="O11" s="5">
        <v>2960</v>
      </c>
      <c r="P11" s="4"/>
      <c r="Q11" s="5">
        <v>2252414784</v>
      </c>
      <c r="R11" s="4"/>
      <c r="S11" s="5">
        <v>2663102825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2960</v>
      </c>
      <c r="AD11" s="4"/>
      <c r="AE11" s="5">
        <v>917950</v>
      </c>
      <c r="AF11" s="4"/>
      <c r="AG11" s="5">
        <v>2252414784</v>
      </c>
      <c r="AH11" s="4"/>
      <c r="AI11" s="5">
        <v>2716639519</v>
      </c>
      <c r="AJ11" s="4"/>
      <c r="AK11" s="9">
        <v>6.2731243557708177E-2</v>
      </c>
    </row>
    <row r="12" spans="1:37">
      <c r="A12" s="1" t="s">
        <v>57</v>
      </c>
      <c r="C12" s="4" t="s">
        <v>48</v>
      </c>
      <c r="D12" s="4"/>
      <c r="E12" s="4" t="s">
        <v>48</v>
      </c>
      <c r="F12" s="4"/>
      <c r="G12" s="4" t="s">
        <v>58</v>
      </c>
      <c r="H12" s="4"/>
      <c r="I12" s="4" t="s">
        <v>59</v>
      </c>
      <c r="J12" s="4"/>
      <c r="K12" s="5">
        <v>0</v>
      </c>
      <c r="L12" s="4"/>
      <c r="M12" s="5">
        <v>0</v>
      </c>
      <c r="N12" s="4"/>
      <c r="O12" s="5">
        <v>4540</v>
      </c>
      <c r="P12" s="4"/>
      <c r="Q12" s="5">
        <v>2474748464</v>
      </c>
      <c r="R12" s="4"/>
      <c r="S12" s="5">
        <v>2947877800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4540</v>
      </c>
      <c r="AD12" s="4"/>
      <c r="AE12" s="5">
        <v>665840</v>
      </c>
      <c r="AF12" s="4"/>
      <c r="AG12" s="5">
        <v>2474748464</v>
      </c>
      <c r="AH12" s="4"/>
      <c r="AI12" s="5">
        <v>3022365696</v>
      </c>
      <c r="AJ12" s="4"/>
      <c r="AK12" s="9">
        <v>6.9790915309230692E-2</v>
      </c>
    </row>
    <row r="13" spans="1:37">
      <c r="A13" s="1" t="s">
        <v>60</v>
      </c>
      <c r="C13" s="4" t="s">
        <v>48</v>
      </c>
      <c r="D13" s="4"/>
      <c r="E13" s="4" t="s">
        <v>48</v>
      </c>
      <c r="F13" s="4"/>
      <c r="G13" s="4" t="s">
        <v>61</v>
      </c>
      <c r="H13" s="4"/>
      <c r="I13" s="4" t="s">
        <v>62</v>
      </c>
      <c r="J13" s="4"/>
      <c r="K13" s="5">
        <v>0</v>
      </c>
      <c r="L13" s="4"/>
      <c r="M13" s="5">
        <v>0</v>
      </c>
      <c r="N13" s="4"/>
      <c r="O13" s="5">
        <v>2350</v>
      </c>
      <c r="P13" s="4"/>
      <c r="Q13" s="5">
        <v>1748753902</v>
      </c>
      <c r="R13" s="4"/>
      <c r="S13" s="5">
        <v>2007664046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2350</v>
      </c>
      <c r="AD13" s="4"/>
      <c r="AE13" s="5">
        <v>869000</v>
      </c>
      <c r="AF13" s="4"/>
      <c r="AG13" s="5">
        <v>1748753902</v>
      </c>
      <c r="AH13" s="4"/>
      <c r="AI13" s="5">
        <v>2041779864</v>
      </c>
      <c r="AJ13" s="4"/>
      <c r="AK13" s="9">
        <v>4.7147731248110544E-2</v>
      </c>
    </row>
    <row r="14" spans="1:37" ht="24.75" thickBo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2">
        <f>SUM(Q9:Q13)</f>
        <v>13073070106</v>
      </c>
      <c r="R14" s="4"/>
      <c r="S14" s="12">
        <f>SUM(S9:S13)</f>
        <v>15133564964</v>
      </c>
      <c r="T14" s="4"/>
      <c r="U14" s="4"/>
      <c r="V14" s="4"/>
      <c r="W14" s="12">
        <f>SUM(W9:W13)</f>
        <v>0</v>
      </c>
      <c r="X14" s="4"/>
      <c r="Y14" s="4"/>
      <c r="Z14" s="4"/>
      <c r="AA14" s="12">
        <f>SUM(AA9:AA13)</f>
        <v>0</v>
      </c>
      <c r="AB14" s="4"/>
      <c r="AC14" s="4"/>
      <c r="AD14" s="4"/>
      <c r="AE14" s="4"/>
      <c r="AF14" s="4"/>
      <c r="AG14" s="12">
        <f>SUM(AG9:AG13)</f>
        <v>13073070106</v>
      </c>
      <c r="AH14" s="4"/>
      <c r="AI14" s="12">
        <f>SUM(AI9:AI13)</f>
        <v>15460410163</v>
      </c>
      <c r="AJ14" s="4"/>
      <c r="AK14" s="13">
        <f>SUM(AK9:AK13)</f>
        <v>0.3570038456166697</v>
      </c>
    </row>
    <row r="15" spans="1:37" ht="24.75" thickTop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5"/>
      <c r="R15" s="4"/>
      <c r="S15" s="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5"/>
      <c r="AH15" s="4"/>
      <c r="AI15" s="5"/>
      <c r="AJ15" s="4"/>
      <c r="AK15" s="4"/>
    </row>
    <row r="16" spans="1:37"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K8" sqref="K8"/>
    </sheetView>
  </sheetViews>
  <sheetFormatPr defaultRowHeight="2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7" t="s">
        <v>64</v>
      </c>
      <c r="C6" s="18" t="s">
        <v>65</v>
      </c>
      <c r="D6" s="18" t="s">
        <v>65</v>
      </c>
      <c r="E6" s="18" t="s">
        <v>65</v>
      </c>
      <c r="F6" s="18" t="s">
        <v>65</v>
      </c>
      <c r="G6" s="18" t="s">
        <v>65</v>
      </c>
      <c r="H6" s="18" t="s">
        <v>65</v>
      </c>
      <c r="I6" s="18" t="s">
        <v>65</v>
      </c>
      <c r="K6" s="18" t="s">
        <v>148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>
      <c r="A7" s="18" t="s">
        <v>64</v>
      </c>
      <c r="C7" s="18" t="s">
        <v>66</v>
      </c>
      <c r="E7" s="18" t="s">
        <v>67</v>
      </c>
      <c r="G7" s="18" t="s">
        <v>68</v>
      </c>
      <c r="I7" s="18" t="s">
        <v>45</v>
      </c>
      <c r="K7" s="18" t="s">
        <v>69</v>
      </c>
      <c r="M7" s="18" t="s">
        <v>70</v>
      </c>
      <c r="O7" s="18" t="s">
        <v>71</v>
      </c>
      <c r="Q7" s="18" t="s">
        <v>69</v>
      </c>
      <c r="S7" s="18" t="s">
        <v>63</v>
      </c>
    </row>
    <row r="8" spans="1:19">
      <c r="A8" s="1" t="s">
        <v>72</v>
      </c>
      <c r="C8" s="4" t="s">
        <v>73</v>
      </c>
      <c r="E8" s="4" t="s">
        <v>74</v>
      </c>
      <c r="F8" s="4"/>
      <c r="G8" s="4" t="s">
        <v>75</v>
      </c>
      <c r="H8" s="4"/>
      <c r="I8" s="5">
        <v>8</v>
      </c>
      <c r="J8" s="4"/>
      <c r="K8" s="5">
        <v>559932747</v>
      </c>
      <c r="L8" s="4"/>
      <c r="M8" s="5">
        <v>348295636</v>
      </c>
      <c r="N8" s="4"/>
      <c r="O8" s="5">
        <v>900000000</v>
      </c>
      <c r="P8" s="4"/>
      <c r="Q8" s="5">
        <v>8228383</v>
      </c>
      <c r="R8" s="4"/>
      <c r="S8" s="9">
        <f>Q8/$Q$10</f>
        <v>2.2606880544305704E-2</v>
      </c>
    </row>
    <row r="9" spans="1:19">
      <c r="A9" s="1" t="s">
        <v>76</v>
      </c>
      <c r="C9" s="4" t="s">
        <v>77</v>
      </c>
      <c r="E9" s="4" t="s">
        <v>74</v>
      </c>
      <c r="F9" s="4"/>
      <c r="G9" s="4" t="s">
        <v>78</v>
      </c>
      <c r="H9" s="4"/>
      <c r="I9" s="5">
        <v>8</v>
      </c>
      <c r="J9" s="4"/>
      <c r="K9" s="5">
        <v>135162097</v>
      </c>
      <c r="L9" s="4"/>
      <c r="M9" s="5">
        <v>342115908</v>
      </c>
      <c r="N9" s="4"/>
      <c r="O9" s="5">
        <v>121529457</v>
      </c>
      <c r="P9" s="4"/>
      <c r="Q9" s="5">
        <v>355748548</v>
      </c>
      <c r="R9" s="4"/>
      <c r="S9" s="9">
        <f>Q9/$Q$10</f>
        <v>0.97739311945569429</v>
      </c>
    </row>
    <row r="10" spans="1:19" ht="24.75" thickBot="1">
      <c r="E10" s="4"/>
      <c r="F10" s="4"/>
      <c r="G10" s="4"/>
      <c r="H10" s="4"/>
      <c r="I10" s="4"/>
      <c r="J10" s="4"/>
      <c r="K10" s="12">
        <f>SUM(K8:K9)</f>
        <v>695094844</v>
      </c>
      <c r="L10" s="4"/>
      <c r="M10" s="12">
        <f>SUM(M8:M9)</f>
        <v>690411544</v>
      </c>
      <c r="N10" s="4"/>
      <c r="O10" s="12">
        <f>SUM(O8:O9)</f>
        <v>1021529457</v>
      </c>
      <c r="P10" s="4"/>
      <c r="Q10" s="12">
        <f>SUM(Q8:Q9)</f>
        <v>363976931</v>
      </c>
      <c r="R10" s="4"/>
      <c r="S10" s="10">
        <f>SUM(S8:S9)</f>
        <v>1</v>
      </c>
    </row>
    <row r="11" spans="1:19" ht="24.75" thickTop="1"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1"/>
  <sheetViews>
    <sheetView rightToLeft="1" workbookViewId="0">
      <selection activeCell="I12" sqref="I12"/>
    </sheetView>
  </sheetViews>
  <sheetFormatPr defaultRowHeight="24"/>
  <cols>
    <col min="1" max="1" width="2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2" ht="24.75">
      <c r="A3" s="19" t="s">
        <v>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2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2" ht="24.75">
      <c r="A6" s="18" t="s">
        <v>80</v>
      </c>
      <c r="B6" s="18" t="s">
        <v>80</v>
      </c>
      <c r="C6" s="18" t="s">
        <v>80</v>
      </c>
      <c r="D6" s="18" t="s">
        <v>80</v>
      </c>
      <c r="E6" s="18" t="s">
        <v>80</v>
      </c>
      <c r="F6" s="18" t="s">
        <v>80</v>
      </c>
      <c r="G6" s="18" t="s">
        <v>80</v>
      </c>
      <c r="I6" s="18" t="s">
        <v>81</v>
      </c>
      <c r="J6" s="18" t="s">
        <v>81</v>
      </c>
      <c r="K6" s="18" t="s">
        <v>81</v>
      </c>
      <c r="L6" s="18" t="s">
        <v>81</v>
      </c>
      <c r="M6" s="18" t="s">
        <v>81</v>
      </c>
      <c r="O6" s="18" t="s">
        <v>82</v>
      </c>
      <c r="P6" s="18" t="s">
        <v>82</v>
      </c>
      <c r="Q6" s="18" t="s">
        <v>82</v>
      </c>
      <c r="R6" s="18" t="s">
        <v>82</v>
      </c>
      <c r="S6" s="18" t="s">
        <v>82</v>
      </c>
    </row>
    <row r="7" spans="1:22" ht="24.75">
      <c r="A7" s="18" t="s">
        <v>83</v>
      </c>
      <c r="C7" s="18" t="s">
        <v>84</v>
      </c>
      <c r="E7" s="18" t="s">
        <v>44</v>
      </c>
      <c r="G7" s="18" t="s">
        <v>45</v>
      </c>
      <c r="I7" s="18" t="s">
        <v>85</v>
      </c>
      <c r="K7" s="18" t="s">
        <v>86</v>
      </c>
      <c r="M7" s="18" t="s">
        <v>87</v>
      </c>
      <c r="O7" s="18" t="s">
        <v>85</v>
      </c>
      <c r="Q7" s="18" t="s">
        <v>86</v>
      </c>
      <c r="S7" s="18" t="s">
        <v>87</v>
      </c>
    </row>
    <row r="8" spans="1:22">
      <c r="A8" s="1" t="s">
        <v>72</v>
      </c>
      <c r="C8" s="5">
        <v>17</v>
      </c>
      <c r="D8" s="4"/>
      <c r="E8" s="4" t="s">
        <v>149</v>
      </c>
      <c r="F8" s="4"/>
      <c r="G8" s="5">
        <v>8</v>
      </c>
      <c r="H8" s="4"/>
      <c r="I8" s="5">
        <v>3779736</v>
      </c>
      <c r="J8" s="4"/>
      <c r="K8" s="5">
        <v>0</v>
      </c>
      <c r="L8" s="4"/>
      <c r="M8" s="5">
        <v>3779736</v>
      </c>
      <c r="N8" s="4"/>
      <c r="O8" s="5">
        <v>77251716</v>
      </c>
      <c r="P8" s="4"/>
      <c r="Q8" s="5">
        <v>0</v>
      </c>
      <c r="R8" s="4"/>
      <c r="S8" s="5">
        <v>77251716</v>
      </c>
      <c r="T8" s="4"/>
      <c r="U8" s="4"/>
      <c r="V8" s="4"/>
    </row>
    <row r="9" spans="1:22">
      <c r="A9" s="1" t="s">
        <v>76</v>
      </c>
      <c r="C9" s="5">
        <v>24</v>
      </c>
      <c r="D9" s="4"/>
      <c r="E9" s="4" t="s">
        <v>149</v>
      </c>
      <c r="F9" s="4"/>
      <c r="G9" s="5">
        <v>8</v>
      </c>
      <c r="H9" s="4"/>
      <c r="I9" s="5">
        <v>560408</v>
      </c>
      <c r="J9" s="4"/>
      <c r="K9" s="5">
        <v>0</v>
      </c>
      <c r="L9" s="4"/>
      <c r="M9" s="5">
        <v>560408</v>
      </c>
      <c r="N9" s="4"/>
      <c r="O9" s="5">
        <v>611639</v>
      </c>
      <c r="P9" s="4"/>
      <c r="Q9" s="5">
        <v>0</v>
      </c>
      <c r="R9" s="4"/>
      <c r="S9" s="5">
        <v>611639</v>
      </c>
      <c r="T9" s="4"/>
      <c r="U9" s="4"/>
      <c r="V9" s="4"/>
    </row>
    <row r="10" spans="1:22" ht="24.75" thickBot="1">
      <c r="G10" s="4"/>
      <c r="H10" s="4"/>
      <c r="I10" s="12">
        <f>SUM(I8:I9)</f>
        <v>4340144</v>
      </c>
      <c r="J10" s="4"/>
      <c r="K10" s="12">
        <f>SUM(K8:K9)</f>
        <v>0</v>
      </c>
      <c r="L10" s="4"/>
      <c r="M10" s="12">
        <f>SUM(M8:M9)</f>
        <v>4340144</v>
      </c>
      <c r="N10" s="4"/>
      <c r="O10" s="12">
        <f>SUM(O8:O9)</f>
        <v>77863355</v>
      </c>
      <c r="P10" s="4"/>
      <c r="Q10" s="12">
        <f>SUM(Q8:Q9)</f>
        <v>0</v>
      </c>
      <c r="R10" s="4"/>
      <c r="S10" s="12">
        <f>SUM(S8:S9)</f>
        <v>77863355</v>
      </c>
    </row>
    <row r="11" spans="1:22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9"/>
  <sheetViews>
    <sheetView rightToLeft="1" topLeftCell="A10" workbookViewId="0">
      <selection activeCell="A28" sqref="A28:XFD29"/>
    </sheetView>
  </sheetViews>
  <sheetFormatPr defaultRowHeight="24"/>
  <cols>
    <col min="1" max="1" width="34.28515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7" t="s">
        <v>3</v>
      </c>
      <c r="C6" s="18" t="s">
        <v>89</v>
      </c>
      <c r="D6" s="18" t="s">
        <v>89</v>
      </c>
      <c r="E6" s="18" t="s">
        <v>89</v>
      </c>
      <c r="F6" s="18" t="s">
        <v>89</v>
      </c>
      <c r="G6" s="18" t="s">
        <v>89</v>
      </c>
      <c r="I6" s="18" t="s">
        <v>81</v>
      </c>
      <c r="J6" s="18" t="s">
        <v>81</v>
      </c>
      <c r="K6" s="18" t="s">
        <v>81</v>
      </c>
      <c r="L6" s="18" t="s">
        <v>81</v>
      </c>
      <c r="M6" s="18" t="s">
        <v>81</v>
      </c>
      <c r="O6" s="18" t="s">
        <v>82</v>
      </c>
      <c r="P6" s="18" t="s">
        <v>82</v>
      </c>
      <c r="Q6" s="18" t="s">
        <v>82</v>
      </c>
      <c r="R6" s="18" t="s">
        <v>82</v>
      </c>
      <c r="S6" s="18" t="s">
        <v>82</v>
      </c>
    </row>
    <row r="7" spans="1:19" ht="24.75">
      <c r="A7" s="18" t="s">
        <v>3</v>
      </c>
      <c r="C7" s="18" t="s">
        <v>90</v>
      </c>
      <c r="E7" s="18" t="s">
        <v>91</v>
      </c>
      <c r="G7" s="18" t="s">
        <v>92</v>
      </c>
      <c r="I7" s="18" t="s">
        <v>93</v>
      </c>
      <c r="K7" s="18" t="s">
        <v>86</v>
      </c>
      <c r="M7" s="18" t="s">
        <v>94</v>
      </c>
      <c r="O7" s="18" t="s">
        <v>93</v>
      </c>
      <c r="Q7" s="18" t="s">
        <v>86</v>
      </c>
      <c r="S7" s="18" t="s">
        <v>94</v>
      </c>
    </row>
    <row r="8" spans="1:19">
      <c r="A8" s="1" t="s">
        <v>31</v>
      </c>
      <c r="C8" s="4" t="s">
        <v>95</v>
      </c>
      <c r="D8" s="4"/>
      <c r="E8" s="5">
        <v>40538</v>
      </c>
      <c r="F8" s="4"/>
      <c r="G8" s="5">
        <v>1300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52699400</v>
      </c>
      <c r="P8" s="4"/>
      <c r="Q8" s="5">
        <v>1095695</v>
      </c>
      <c r="R8" s="4"/>
      <c r="S8" s="5">
        <v>51603705</v>
      </c>
    </row>
    <row r="9" spans="1:19">
      <c r="A9" s="1" t="s">
        <v>24</v>
      </c>
      <c r="C9" s="4" t="s">
        <v>96</v>
      </c>
      <c r="D9" s="4"/>
      <c r="E9" s="5">
        <v>321782</v>
      </c>
      <c r="F9" s="4"/>
      <c r="G9" s="5">
        <v>500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160891000</v>
      </c>
      <c r="P9" s="4"/>
      <c r="Q9" s="5">
        <v>5943203</v>
      </c>
      <c r="R9" s="4"/>
      <c r="S9" s="5">
        <v>154947797</v>
      </c>
    </row>
    <row r="10" spans="1:19">
      <c r="A10" s="1" t="s">
        <v>30</v>
      </c>
      <c r="C10" s="4" t="s">
        <v>96</v>
      </c>
      <c r="D10" s="4"/>
      <c r="E10" s="5">
        <v>203964</v>
      </c>
      <c r="F10" s="4"/>
      <c r="G10" s="5">
        <v>700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142774800</v>
      </c>
      <c r="P10" s="4"/>
      <c r="Q10" s="5">
        <v>5092364</v>
      </c>
      <c r="R10" s="4"/>
      <c r="S10" s="5">
        <v>137682436</v>
      </c>
    </row>
    <row r="11" spans="1:19">
      <c r="A11" s="1" t="s">
        <v>29</v>
      </c>
      <c r="C11" s="4" t="s">
        <v>97</v>
      </c>
      <c r="D11" s="4"/>
      <c r="E11" s="5">
        <v>87951</v>
      </c>
      <c r="F11" s="4"/>
      <c r="G11" s="5">
        <v>2100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184697100</v>
      </c>
      <c r="P11" s="4"/>
      <c r="Q11" s="5">
        <v>0</v>
      </c>
      <c r="R11" s="4"/>
      <c r="S11" s="5">
        <v>184697100</v>
      </c>
    </row>
    <row r="12" spans="1:19">
      <c r="A12" s="1" t="s">
        <v>26</v>
      </c>
      <c r="C12" s="4" t="s">
        <v>98</v>
      </c>
      <c r="D12" s="4"/>
      <c r="E12" s="5">
        <v>152846</v>
      </c>
      <c r="F12" s="4"/>
      <c r="G12" s="5">
        <v>2000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305692000</v>
      </c>
      <c r="P12" s="4"/>
      <c r="Q12" s="5">
        <v>0</v>
      </c>
      <c r="R12" s="4"/>
      <c r="S12" s="5">
        <v>305692000</v>
      </c>
    </row>
    <row r="13" spans="1:19">
      <c r="A13" s="1" t="s">
        <v>35</v>
      </c>
      <c r="C13" s="4" t="s">
        <v>99</v>
      </c>
      <c r="D13" s="4"/>
      <c r="E13" s="5">
        <v>468278</v>
      </c>
      <c r="F13" s="4"/>
      <c r="G13" s="5">
        <v>450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210725100</v>
      </c>
      <c r="P13" s="4"/>
      <c r="Q13" s="5">
        <v>19751391</v>
      </c>
      <c r="R13" s="4"/>
      <c r="S13" s="5">
        <v>190973709</v>
      </c>
    </row>
    <row r="14" spans="1:19">
      <c r="A14" s="1" t="s">
        <v>16</v>
      </c>
      <c r="C14" s="4" t="s">
        <v>100</v>
      </c>
      <c r="D14" s="4"/>
      <c r="E14" s="5">
        <v>691195</v>
      </c>
      <c r="F14" s="4"/>
      <c r="G14" s="5">
        <v>20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13823900</v>
      </c>
      <c r="P14" s="4"/>
      <c r="Q14" s="5">
        <v>0</v>
      </c>
      <c r="R14" s="4"/>
      <c r="S14" s="5">
        <v>13823900</v>
      </c>
    </row>
    <row r="15" spans="1:19">
      <c r="A15" s="1" t="s">
        <v>20</v>
      </c>
      <c r="C15" s="4" t="s">
        <v>101</v>
      </c>
      <c r="D15" s="4"/>
      <c r="E15" s="5">
        <v>214405</v>
      </c>
      <c r="F15" s="4"/>
      <c r="G15" s="5">
        <v>190</v>
      </c>
      <c r="H15" s="4"/>
      <c r="I15" s="5">
        <v>40736950</v>
      </c>
      <c r="J15" s="4"/>
      <c r="K15" s="5">
        <v>1374973</v>
      </c>
      <c r="L15" s="4"/>
      <c r="M15" s="5">
        <v>39361977</v>
      </c>
      <c r="N15" s="4"/>
      <c r="O15" s="5">
        <v>40736950</v>
      </c>
      <c r="P15" s="4"/>
      <c r="Q15" s="5">
        <v>1374973</v>
      </c>
      <c r="R15" s="4"/>
      <c r="S15" s="5">
        <v>39361977</v>
      </c>
    </row>
    <row r="16" spans="1:19">
      <c r="A16" s="1" t="s">
        <v>32</v>
      </c>
      <c r="C16" s="4" t="s">
        <v>102</v>
      </c>
      <c r="D16" s="4"/>
      <c r="E16" s="5">
        <v>26199</v>
      </c>
      <c r="F16" s="4"/>
      <c r="G16" s="5">
        <v>3530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92482470</v>
      </c>
      <c r="P16" s="4"/>
      <c r="Q16" s="5">
        <v>0</v>
      </c>
      <c r="R16" s="4"/>
      <c r="S16" s="5">
        <v>92482470</v>
      </c>
    </row>
    <row r="17" spans="1:19">
      <c r="A17" s="1" t="s">
        <v>34</v>
      </c>
      <c r="C17" s="4" t="s">
        <v>103</v>
      </c>
      <c r="D17" s="4"/>
      <c r="E17" s="5">
        <v>273552</v>
      </c>
      <c r="F17" s="4"/>
      <c r="G17" s="5">
        <v>600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164131200</v>
      </c>
      <c r="P17" s="4"/>
      <c r="Q17" s="5">
        <v>894448</v>
      </c>
      <c r="R17" s="4"/>
      <c r="S17" s="5">
        <v>163236752</v>
      </c>
    </row>
    <row r="18" spans="1:19">
      <c r="A18" s="1" t="s">
        <v>27</v>
      </c>
      <c r="C18" s="4" t="s">
        <v>104</v>
      </c>
      <c r="D18" s="4"/>
      <c r="E18" s="5">
        <v>78457</v>
      </c>
      <c r="F18" s="4"/>
      <c r="G18" s="5">
        <v>1200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94148400</v>
      </c>
      <c r="P18" s="4"/>
      <c r="Q18" s="5">
        <v>7205539</v>
      </c>
      <c r="R18" s="4"/>
      <c r="S18" s="5">
        <v>86942861</v>
      </c>
    </row>
    <row r="19" spans="1:19">
      <c r="A19" s="1" t="s">
        <v>33</v>
      </c>
      <c r="C19" s="4" t="s">
        <v>105</v>
      </c>
      <c r="D19" s="4"/>
      <c r="E19" s="5">
        <v>52547</v>
      </c>
      <c r="F19" s="4"/>
      <c r="G19" s="5">
        <v>6500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341555500</v>
      </c>
      <c r="P19" s="4"/>
      <c r="Q19" s="5">
        <v>0</v>
      </c>
      <c r="R19" s="4"/>
      <c r="S19" s="5">
        <v>341555500</v>
      </c>
    </row>
    <row r="20" spans="1:19">
      <c r="A20" s="1" t="s">
        <v>106</v>
      </c>
      <c r="C20" s="4" t="s">
        <v>107</v>
      </c>
      <c r="D20" s="4"/>
      <c r="E20" s="5">
        <v>4940</v>
      </c>
      <c r="F20" s="4"/>
      <c r="G20" s="5">
        <v>4430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21884200</v>
      </c>
      <c r="P20" s="4"/>
      <c r="Q20" s="5">
        <v>1889875</v>
      </c>
      <c r="R20" s="4"/>
      <c r="S20" s="5">
        <v>19994325</v>
      </c>
    </row>
    <row r="21" spans="1:19">
      <c r="A21" s="1" t="s">
        <v>17</v>
      </c>
      <c r="C21" s="4" t="s">
        <v>97</v>
      </c>
      <c r="D21" s="4"/>
      <c r="E21" s="5">
        <v>188122</v>
      </c>
      <c r="F21" s="4"/>
      <c r="G21" s="5">
        <v>1250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235152500</v>
      </c>
      <c r="P21" s="4"/>
      <c r="Q21" s="5">
        <v>0</v>
      </c>
      <c r="R21" s="4"/>
      <c r="S21" s="5">
        <v>235152500</v>
      </c>
    </row>
    <row r="22" spans="1:19">
      <c r="A22" s="1" t="s">
        <v>22</v>
      </c>
      <c r="C22" s="4" t="s">
        <v>103</v>
      </c>
      <c r="D22" s="4"/>
      <c r="E22" s="5">
        <v>164070</v>
      </c>
      <c r="F22" s="4"/>
      <c r="G22" s="5">
        <v>1260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206728200</v>
      </c>
      <c r="P22" s="4"/>
      <c r="Q22" s="5">
        <v>12129121</v>
      </c>
      <c r="R22" s="4"/>
      <c r="S22" s="5">
        <v>194599079</v>
      </c>
    </row>
    <row r="23" spans="1:19">
      <c r="A23" s="1" t="s">
        <v>21</v>
      </c>
      <c r="C23" s="4" t="s">
        <v>108</v>
      </c>
      <c r="D23" s="4"/>
      <c r="E23" s="5">
        <v>29461</v>
      </c>
      <c r="F23" s="4"/>
      <c r="G23" s="5">
        <v>3200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94275200</v>
      </c>
      <c r="P23" s="4"/>
      <c r="Q23" s="5">
        <v>5531298</v>
      </c>
      <c r="R23" s="4"/>
      <c r="S23" s="5">
        <v>88743902</v>
      </c>
    </row>
    <row r="24" spans="1:19">
      <c r="A24" s="1" t="s">
        <v>15</v>
      </c>
      <c r="C24" s="4" t="s">
        <v>109</v>
      </c>
      <c r="D24" s="4"/>
      <c r="E24" s="5">
        <v>41975</v>
      </c>
      <c r="F24" s="4"/>
      <c r="G24" s="5">
        <v>1000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41975000</v>
      </c>
      <c r="P24" s="4"/>
      <c r="Q24" s="5">
        <v>5034976</v>
      </c>
      <c r="R24" s="4"/>
      <c r="S24" s="5">
        <v>36940024</v>
      </c>
    </row>
    <row r="25" spans="1:19">
      <c r="A25" s="1" t="s">
        <v>28</v>
      </c>
      <c r="C25" s="4" t="s">
        <v>110</v>
      </c>
      <c r="D25" s="4"/>
      <c r="E25" s="5">
        <v>48279</v>
      </c>
      <c r="F25" s="4"/>
      <c r="G25" s="5">
        <v>450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21725550</v>
      </c>
      <c r="P25" s="4"/>
      <c r="Q25" s="5">
        <v>2036349</v>
      </c>
      <c r="R25" s="4"/>
      <c r="S25" s="5">
        <v>19689201</v>
      </c>
    </row>
    <row r="26" spans="1:19">
      <c r="A26" s="1" t="s">
        <v>150</v>
      </c>
      <c r="C26" s="4" t="s">
        <v>149</v>
      </c>
      <c r="D26" s="4"/>
      <c r="E26" s="5">
        <v>0</v>
      </c>
      <c r="F26" s="4"/>
      <c r="G26" s="5">
        <v>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8024</v>
      </c>
      <c r="P26" s="4"/>
      <c r="Q26" s="5">
        <v>0</v>
      </c>
      <c r="R26" s="4"/>
      <c r="S26" s="5">
        <v>0</v>
      </c>
    </row>
    <row r="27" spans="1:19" ht="24.75" thickBot="1">
      <c r="C27" s="4"/>
      <c r="D27" s="4"/>
      <c r="E27" s="4"/>
      <c r="F27" s="4"/>
      <c r="G27" s="4"/>
      <c r="H27" s="4"/>
      <c r="I27" s="12">
        <f>SUM(I8:I26)</f>
        <v>40736950</v>
      </c>
      <c r="J27" s="4"/>
      <c r="K27" s="12">
        <f>SUM(K8:K26)</f>
        <v>1374973</v>
      </c>
      <c r="L27" s="4"/>
      <c r="M27" s="12">
        <f>SUM(M8:M26)</f>
        <v>39361977</v>
      </c>
      <c r="N27" s="4"/>
      <c r="O27" s="12">
        <f>SUM(O8:O26)</f>
        <v>2426106494</v>
      </c>
      <c r="P27" s="4"/>
      <c r="Q27" s="12">
        <f>SUM(Q8:Q26)</f>
        <v>67979232</v>
      </c>
      <c r="R27" s="4"/>
      <c r="S27" s="12">
        <f>SUM(S8:S26)</f>
        <v>2358119238</v>
      </c>
    </row>
    <row r="28" spans="1:19" ht="24.75" thickTop="1">
      <c r="O28" s="3"/>
    </row>
    <row r="29" spans="1:19">
      <c r="O2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42"/>
  <sheetViews>
    <sheetView rightToLeft="1" topLeftCell="A22" workbookViewId="0">
      <selection activeCell="I33" sqref="I33"/>
    </sheetView>
  </sheetViews>
  <sheetFormatPr defaultRowHeight="24"/>
  <cols>
    <col min="1" max="1" width="30.140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7" t="s">
        <v>3</v>
      </c>
      <c r="C6" s="18" t="s">
        <v>81</v>
      </c>
      <c r="D6" s="18" t="s">
        <v>81</v>
      </c>
      <c r="E6" s="18" t="s">
        <v>81</v>
      </c>
      <c r="F6" s="18" t="s">
        <v>81</v>
      </c>
      <c r="G6" s="18" t="s">
        <v>81</v>
      </c>
      <c r="H6" s="18" t="s">
        <v>81</v>
      </c>
      <c r="I6" s="18" t="s">
        <v>81</v>
      </c>
      <c r="K6" s="18" t="s">
        <v>82</v>
      </c>
      <c r="L6" s="18" t="s">
        <v>82</v>
      </c>
      <c r="M6" s="18" t="s">
        <v>82</v>
      </c>
      <c r="N6" s="18" t="s">
        <v>82</v>
      </c>
      <c r="O6" s="18" t="s">
        <v>82</v>
      </c>
      <c r="P6" s="18" t="s">
        <v>82</v>
      </c>
      <c r="Q6" s="18" t="s">
        <v>82</v>
      </c>
    </row>
    <row r="7" spans="1:17" ht="24.75">
      <c r="A7" s="18" t="s">
        <v>3</v>
      </c>
      <c r="C7" s="18" t="s">
        <v>7</v>
      </c>
      <c r="E7" s="18" t="s">
        <v>111</v>
      </c>
      <c r="G7" s="18" t="s">
        <v>112</v>
      </c>
      <c r="I7" s="18" t="s">
        <v>113</v>
      </c>
      <c r="K7" s="18" t="s">
        <v>7</v>
      </c>
      <c r="M7" s="18" t="s">
        <v>111</v>
      </c>
      <c r="O7" s="18" t="s">
        <v>112</v>
      </c>
      <c r="Q7" s="18" t="s">
        <v>113</v>
      </c>
    </row>
    <row r="8" spans="1:17">
      <c r="A8" s="1" t="s">
        <v>31</v>
      </c>
      <c r="C8" s="6">
        <v>36484</v>
      </c>
      <c r="D8" s="6"/>
      <c r="E8" s="6">
        <v>430851011</v>
      </c>
      <c r="F8" s="6"/>
      <c r="G8" s="6">
        <v>512088913</v>
      </c>
      <c r="H8" s="6"/>
      <c r="I8" s="6">
        <f>E8-G8</f>
        <v>-81237902</v>
      </c>
      <c r="J8" s="6"/>
      <c r="K8" s="6">
        <v>36484</v>
      </c>
      <c r="L8" s="6"/>
      <c r="M8" s="6">
        <v>430851011</v>
      </c>
      <c r="N8" s="6"/>
      <c r="O8" s="6">
        <v>866469018</v>
      </c>
      <c r="P8" s="6"/>
      <c r="Q8" s="6">
        <f>M8-O8</f>
        <v>-435618007</v>
      </c>
    </row>
    <row r="9" spans="1:17">
      <c r="A9" s="1" t="s">
        <v>24</v>
      </c>
      <c r="C9" s="6">
        <v>321782</v>
      </c>
      <c r="D9" s="6"/>
      <c r="E9" s="6">
        <v>1003104157</v>
      </c>
      <c r="F9" s="6"/>
      <c r="G9" s="6">
        <v>1028053814</v>
      </c>
      <c r="H9" s="6"/>
      <c r="I9" s="6">
        <f t="shared" ref="I9:I32" si="0">E9-G9</f>
        <v>-24949657</v>
      </c>
      <c r="J9" s="6"/>
      <c r="K9" s="6">
        <v>321782</v>
      </c>
      <c r="L9" s="6"/>
      <c r="M9" s="6">
        <v>1003104157</v>
      </c>
      <c r="N9" s="6"/>
      <c r="O9" s="6">
        <v>1513165207</v>
      </c>
      <c r="P9" s="6"/>
      <c r="Q9" s="6">
        <f t="shared" ref="Q9:Q32" si="1">M9-O9</f>
        <v>-510061050</v>
      </c>
    </row>
    <row r="10" spans="1:17">
      <c r="A10" s="1" t="s">
        <v>23</v>
      </c>
      <c r="C10" s="6">
        <v>199933</v>
      </c>
      <c r="D10" s="6"/>
      <c r="E10" s="6">
        <v>792191187</v>
      </c>
      <c r="F10" s="6"/>
      <c r="G10" s="6">
        <v>793087632</v>
      </c>
      <c r="H10" s="6"/>
      <c r="I10" s="6">
        <f t="shared" si="0"/>
        <v>-896445</v>
      </c>
      <c r="J10" s="6"/>
      <c r="K10" s="6">
        <v>199933</v>
      </c>
      <c r="L10" s="6"/>
      <c r="M10" s="6">
        <v>792191187</v>
      </c>
      <c r="N10" s="6"/>
      <c r="O10" s="6">
        <v>735903452</v>
      </c>
      <c r="P10" s="6"/>
      <c r="Q10" s="6">
        <f t="shared" si="1"/>
        <v>56287735</v>
      </c>
    </row>
    <row r="11" spans="1:17">
      <c r="A11" s="1" t="s">
        <v>36</v>
      </c>
      <c r="C11" s="6">
        <v>106608</v>
      </c>
      <c r="D11" s="6"/>
      <c r="E11" s="6">
        <v>1481512079</v>
      </c>
      <c r="F11" s="6"/>
      <c r="G11" s="6">
        <v>1490695827</v>
      </c>
      <c r="H11" s="6"/>
      <c r="I11" s="6">
        <f t="shared" si="0"/>
        <v>-9183748</v>
      </c>
      <c r="J11" s="6"/>
      <c r="K11" s="6">
        <v>106608</v>
      </c>
      <c r="L11" s="6"/>
      <c r="M11" s="6">
        <v>1481512079</v>
      </c>
      <c r="N11" s="6"/>
      <c r="O11" s="6">
        <v>1490695827</v>
      </c>
      <c r="P11" s="6"/>
      <c r="Q11" s="6">
        <f t="shared" si="1"/>
        <v>-9183748</v>
      </c>
    </row>
    <row r="12" spans="1:17">
      <c r="A12" s="1" t="s">
        <v>30</v>
      </c>
      <c r="C12" s="6">
        <v>203964</v>
      </c>
      <c r="D12" s="6"/>
      <c r="E12" s="6">
        <v>1042137128</v>
      </c>
      <c r="F12" s="6"/>
      <c r="G12" s="6">
        <v>1180007410</v>
      </c>
      <c r="H12" s="6"/>
      <c r="I12" s="6">
        <f t="shared" si="0"/>
        <v>-137870282</v>
      </c>
      <c r="J12" s="6"/>
      <c r="K12" s="6">
        <v>203964</v>
      </c>
      <c r="L12" s="6"/>
      <c r="M12" s="6">
        <v>1042137128</v>
      </c>
      <c r="N12" s="6"/>
      <c r="O12" s="6">
        <v>1278682808</v>
      </c>
      <c r="P12" s="6"/>
      <c r="Q12" s="6">
        <f t="shared" si="1"/>
        <v>-236545680</v>
      </c>
    </row>
    <row r="13" spans="1:17">
      <c r="A13" s="1" t="s">
        <v>29</v>
      </c>
      <c r="C13" s="6">
        <v>87951</v>
      </c>
      <c r="D13" s="6"/>
      <c r="E13" s="6">
        <v>1450425402</v>
      </c>
      <c r="F13" s="6"/>
      <c r="G13" s="6">
        <v>1502007740</v>
      </c>
      <c r="H13" s="6"/>
      <c r="I13" s="6">
        <f t="shared" si="0"/>
        <v>-51582338</v>
      </c>
      <c r="J13" s="6"/>
      <c r="K13" s="6">
        <v>87951</v>
      </c>
      <c r="L13" s="6"/>
      <c r="M13" s="6">
        <v>1450425402</v>
      </c>
      <c r="N13" s="6"/>
      <c r="O13" s="6">
        <v>1470144727</v>
      </c>
      <c r="P13" s="6"/>
      <c r="Q13" s="6">
        <f t="shared" si="1"/>
        <v>-19719325</v>
      </c>
    </row>
    <row r="14" spans="1:17">
      <c r="A14" s="1" t="s">
        <v>26</v>
      </c>
      <c r="C14" s="6">
        <v>206342</v>
      </c>
      <c r="D14" s="6"/>
      <c r="E14" s="6">
        <v>2611104594</v>
      </c>
      <c r="F14" s="6"/>
      <c r="G14" s="6">
        <v>2539314601</v>
      </c>
      <c r="H14" s="6"/>
      <c r="I14" s="6">
        <f t="shared" si="0"/>
        <v>71789993</v>
      </c>
      <c r="J14" s="6"/>
      <c r="K14" s="6">
        <v>206342</v>
      </c>
      <c r="L14" s="6"/>
      <c r="M14" s="6">
        <v>2611104594</v>
      </c>
      <c r="N14" s="6"/>
      <c r="O14" s="6">
        <v>2032443834</v>
      </c>
      <c r="P14" s="6"/>
      <c r="Q14" s="6">
        <f t="shared" si="1"/>
        <v>578660760</v>
      </c>
    </row>
    <row r="15" spans="1:17">
      <c r="A15" s="1" t="s">
        <v>35</v>
      </c>
      <c r="C15" s="6">
        <v>468278</v>
      </c>
      <c r="D15" s="6"/>
      <c r="E15" s="6">
        <v>2017906718</v>
      </c>
      <c r="F15" s="6"/>
      <c r="G15" s="6">
        <v>1887569029</v>
      </c>
      <c r="H15" s="6"/>
      <c r="I15" s="6">
        <f t="shared" si="0"/>
        <v>130337689</v>
      </c>
      <c r="J15" s="6"/>
      <c r="K15" s="6">
        <v>468278</v>
      </c>
      <c r="L15" s="6"/>
      <c r="M15" s="6">
        <v>2017906718</v>
      </c>
      <c r="N15" s="6"/>
      <c r="O15" s="6">
        <v>1757527448</v>
      </c>
      <c r="P15" s="6"/>
      <c r="Q15" s="6">
        <f t="shared" si="1"/>
        <v>260379270</v>
      </c>
    </row>
    <row r="16" spans="1:17">
      <c r="A16" s="1" t="s">
        <v>16</v>
      </c>
      <c r="C16" s="6">
        <v>691195</v>
      </c>
      <c r="D16" s="6"/>
      <c r="E16" s="6">
        <v>1186591287</v>
      </c>
      <c r="F16" s="6"/>
      <c r="G16" s="6">
        <v>1048487726</v>
      </c>
      <c r="H16" s="6"/>
      <c r="I16" s="6">
        <f t="shared" si="0"/>
        <v>138103561</v>
      </c>
      <c r="J16" s="6"/>
      <c r="K16" s="6">
        <v>691195</v>
      </c>
      <c r="L16" s="6"/>
      <c r="M16" s="6">
        <v>1186591287</v>
      </c>
      <c r="N16" s="6"/>
      <c r="O16" s="6">
        <v>1522040122</v>
      </c>
      <c r="P16" s="6"/>
      <c r="Q16" s="6">
        <f t="shared" si="1"/>
        <v>-335448835</v>
      </c>
    </row>
    <row r="17" spans="1:17">
      <c r="A17" s="1" t="s">
        <v>20</v>
      </c>
      <c r="C17" s="6">
        <v>214405</v>
      </c>
      <c r="D17" s="6"/>
      <c r="E17" s="6">
        <v>784742046</v>
      </c>
      <c r="F17" s="6"/>
      <c r="G17" s="6">
        <v>789004632</v>
      </c>
      <c r="H17" s="6"/>
      <c r="I17" s="6">
        <f t="shared" si="0"/>
        <v>-4262586</v>
      </c>
      <c r="J17" s="6"/>
      <c r="K17" s="6">
        <v>214405</v>
      </c>
      <c r="L17" s="6"/>
      <c r="M17" s="6">
        <v>784742046</v>
      </c>
      <c r="N17" s="6"/>
      <c r="O17" s="6">
        <v>940809469</v>
      </c>
      <c r="P17" s="6"/>
      <c r="Q17" s="6">
        <f t="shared" si="1"/>
        <v>-156067423</v>
      </c>
    </row>
    <row r="18" spans="1:17">
      <c r="A18" s="1" t="s">
        <v>32</v>
      </c>
      <c r="C18" s="6">
        <v>63765</v>
      </c>
      <c r="D18" s="6"/>
      <c r="E18" s="6">
        <v>1933260746</v>
      </c>
      <c r="F18" s="6"/>
      <c r="G18" s="6">
        <v>1886355403</v>
      </c>
      <c r="H18" s="6"/>
      <c r="I18" s="6">
        <f t="shared" si="0"/>
        <v>46905343</v>
      </c>
      <c r="J18" s="6"/>
      <c r="K18" s="6">
        <v>63765</v>
      </c>
      <c r="L18" s="6"/>
      <c r="M18" s="6">
        <v>1933260746</v>
      </c>
      <c r="N18" s="6"/>
      <c r="O18" s="6">
        <v>1930145407</v>
      </c>
      <c r="P18" s="6"/>
      <c r="Q18" s="6">
        <f t="shared" si="1"/>
        <v>3115339</v>
      </c>
    </row>
    <row r="19" spans="1:17">
      <c r="A19" s="1" t="s">
        <v>34</v>
      </c>
      <c r="C19" s="6">
        <v>273552</v>
      </c>
      <c r="D19" s="6"/>
      <c r="E19" s="6">
        <v>834535878</v>
      </c>
      <c r="F19" s="6"/>
      <c r="G19" s="6">
        <v>843509382</v>
      </c>
      <c r="H19" s="6"/>
      <c r="I19" s="6">
        <f t="shared" si="0"/>
        <v>-8973504</v>
      </c>
      <c r="J19" s="6"/>
      <c r="K19" s="6">
        <v>273552</v>
      </c>
      <c r="L19" s="6"/>
      <c r="M19" s="6">
        <v>834535878</v>
      </c>
      <c r="N19" s="6"/>
      <c r="O19" s="6">
        <v>967021408</v>
      </c>
      <c r="P19" s="6"/>
      <c r="Q19" s="6">
        <f t="shared" si="1"/>
        <v>-132485530</v>
      </c>
    </row>
    <row r="20" spans="1:17">
      <c r="A20" s="1" t="s">
        <v>27</v>
      </c>
      <c r="C20" s="6">
        <v>131390</v>
      </c>
      <c r="D20" s="6"/>
      <c r="E20" s="6">
        <v>1533340614</v>
      </c>
      <c r="F20" s="6"/>
      <c r="G20" s="6">
        <v>1517667626</v>
      </c>
      <c r="H20" s="6"/>
      <c r="I20" s="6">
        <f t="shared" si="0"/>
        <v>15672988</v>
      </c>
      <c r="J20" s="6"/>
      <c r="K20" s="6">
        <v>131390</v>
      </c>
      <c r="L20" s="6"/>
      <c r="M20" s="6">
        <v>1533340614</v>
      </c>
      <c r="N20" s="6"/>
      <c r="O20" s="6">
        <v>1884688708</v>
      </c>
      <c r="P20" s="6"/>
      <c r="Q20" s="6">
        <f t="shared" si="1"/>
        <v>-351348094</v>
      </c>
    </row>
    <row r="21" spans="1:17">
      <c r="A21" s="1" t="s">
        <v>37</v>
      </c>
      <c r="C21" s="6">
        <v>26389</v>
      </c>
      <c r="D21" s="6"/>
      <c r="E21" s="6">
        <v>354131803</v>
      </c>
      <c r="F21" s="6"/>
      <c r="G21" s="6">
        <v>379554245</v>
      </c>
      <c r="H21" s="6"/>
      <c r="I21" s="6">
        <f t="shared" si="0"/>
        <v>-25422442</v>
      </c>
      <c r="J21" s="6"/>
      <c r="K21" s="6">
        <v>26389</v>
      </c>
      <c r="L21" s="6"/>
      <c r="M21" s="6">
        <v>354131803</v>
      </c>
      <c r="N21" s="6"/>
      <c r="O21" s="6">
        <v>379554245</v>
      </c>
      <c r="P21" s="6"/>
      <c r="Q21" s="6">
        <f t="shared" si="1"/>
        <v>-25422442</v>
      </c>
    </row>
    <row r="22" spans="1:17">
      <c r="A22" s="1" t="s">
        <v>33</v>
      </c>
      <c r="C22" s="6">
        <v>52547</v>
      </c>
      <c r="D22" s="6"/>
      <c r="E22" s="6">
        <v>1343989705</v>
      </c>
      <c r="F22" s="6"/>
      <c r="G22" s="6">
        <v>1464651043</v>
      </c>
      <c r="H22" s="6"/>
      <c r="I22" s="6">
        <f t="shared" si="0"/>
        <v>-120661338</v>
      </c>
      <c r="J22" s="6"/>
      <c r="K22" s="6">
        <v>52547</v>
      </c>
      <c r="L22" s="6"/>
      <c r="M22" s="6">
        <v>1343989705</v>
      </c>
      <c r="N22" s="6"/>
      <c r="O22" s="6">
        <v>1226014082</v>
      </c>
      <c r="P22" s="6"/>
      <c r="Q22" s="6">
        <f t="shared" si="1"/>
        <v>117975623</v>
      </c>
    </row>
    <row r="23" spans="1:17">
      <c r="A23" s="1" t="s">
        <v>17</v>
      </c>
      <c r="C23" s="6">
        <v>205934</v>
      </c>
      <c r="D23" s="6"/>
      <c r="E23" s="6">
        <v>1957015113</v>
      </c>
      <c r="F23" s="6"/>
      <c r="G23" s="6">
        <v>1948826754</v>
      </c>
      <c r="H23" s="6"/>
      <c r="I23" s="6">
        <f t="shared" si="0"/>
        <v>8188359</v>
      </c>
      <c r="J23" s="6"/>
      <c r="K23" s="6">
        <v>205934</v>
      </c>
      <c r="L23" s="6"/>
      <c r="M23" s="6">
        <v>1957015113</v>
      </c>
      <c r="N23" s="6"/>
      <c r="O23" s="6">
        <v>2170643503</v>
      </c>
      <c r="P23" s="6"/>
      <c r="Q23" s="6">
        <f t="shared" si="1"/>
        <v>-213628390</v>
      </c>
    </row>
    <row r="24" spans="1:17">
      <c r="A24" s="1" t="s">
        <v>22</v>
      </c>
      <c r="C24" s="6">
        <v>164070</v>
      </c>
      <c r="D24" s="6"/>
      <c r="E24" s="6">
        <v>1423808729</v>
      </c>
      <c r="F24" s="6"/>
      <c r="G24" s="6">
        <v>1412392165</v>
      </c>
      <c r="H24" s="6"/>
      <c r="I24" s="6">
        <f t="shared" si="0"/>
        <v>11416564</v>
      </c>
      <c r="J24" s="6"/>
      <c r="K24" s="6">
        <v>164070</v>
      </c>
      <c r="L24" s="6"/>
      <c r="M24" s="6">
        <v>1423808729</v>
      </c>
      <c r="N24" s="6"/>
      <c r="O24" s="6">
        <v>1492019103</v>
      </c>
      <c r="P24" s="6"/>
      <c r="Q24" s="6">
        <f t="shared" si="1"/>
        <v>-68210374</v>
      </c>
    </row>
    <row r="25" spans="1:17">
      <c r="A25" s="1" t="s">
        <v>21</v>
      </c>
      <c r="C25" s="6">
        <v>61312</v>
      </c>
      <c r="D25" s="6"/>
      <c r="E25" s="6">
        <v>944072028</v>
      </c>
      <c r="F25" s="6"/>
      <c r="G25" s="6">
        <v>1089735821</v>
      </c>
      <c r="H25" s="6"/>
      <c r="I25" s="6">
        <f t="shared" si="0"/>
        <v>-145663793</v>
      </c>
      <c r="J25" s="6"/>
      <c r="K25" s="6">
        <v>61312</v>
      </c>
      <c r="L25" s="6"/>
      <c r="M25" s="6">
        <v>944072028</v>
      </c>
      <c r="N25" s="6"/>
      <c r="O25" s="6">
        <v>1047653315</v>
      </c>
      <c r="P25" s="6"/>
      <c r="Q25" s="6">
        <f t="shared" si="1"/>
        <v>-103581287</v>
      </c>
    </row>
    <row r="26" spans="1:17">
      <c r="A26" s="1" t="s">
        <v>15</v>
      </c>
      <c r="C26" s="6">
        <v>166917</v>
      </c>
      <c r="D26" s="6"/>
      <c r="E26" s="6">
        <v>1460959445</v>
      </c>
      <c r="F26" s="6"/>
      <c r="G26" s="6">
        <v>1544339260</v>
      </c>
      <c r="H26" s="6"/>
      <c r="I26" s="6">
        <f t="shared" si="0"/>
        <v>-83379815</v>
      </c>
      <c r="J26" s="6"/>
      <c r="K26" s="6">
        <v>166917</v>
      </c>
      <c r="L26" s="6"/>
      <c r="M26" s="6">
        <v>1460959445</v>
      </c>
      <c r="N26" s="6"/>
      <c r="O26" s="6">
        <v>1563670854</v>
      </c>
      <c r="P26" s="6"/>
      <c r="Q26" s="6">
        <f t="shared" si="1"/>
        <v>-102711409</v>
      </c>
    </row>
    <row r="27" spans="1:17">
      <c r="A27" s="1" t="s">
        <v>28</v>
      </c>
      <c r="C27" s="6">
        <v>48279</v>
      </c>
      <c r="D27" s="6"/>
      <c r="E27" s="6">
        <v>1276580282</v>
      </c>
      <c r="F27" s="6"/>
      <c r="G27" s="6">
        <v>1530936504</v>
      </c>
      <c r="H27" s="6"/>
      <c r="I27" s="6">
        <f t="shared" si="0"/>
        <v>-254356222</v>
      </c>
      <c r="J27" s="6"/>
      <c r="K27" s="6">
        <v>48279</v>
      </c>
      <c r="L27" s="6"/>
      <c r="M27" s="6">
        <v>1276580282</v>
      </c>
      <c r="N27" s="6"/>
      <c r="O27" s="6">
        <v>1576492251</v>
      </c>
      <c r="P27" s="6"/>
      <c r="Q27" s="6">
        <f t="shared" si="1"/>
        <v>-299911969</v>
      </c>
    </row>
    <row r="28" spans="1:17">
      <c r="A28" s="1" t="s">
        <v>51</v>
      </c>
      <c r="C28" s="6">
        <v>3339</v>
      </c>
      <c r="D28" s="6"/>
      <c r="E28" s="6">
        <v>3092455260</v>
      </c>
      <c r="F28" s="6"/>
      <c r="G28" s="6">
        <v>3038707104</v>
      </c>
      <c r="H28" s="6"/>
      <c r="I28" s="6">
        <f t="shared" si="0"/>
        <v>53748156</v>
      </c>
      <c r="J28" s="6"/>
      <c r="K28" s="6">
        <v>3339</v>
      </c>
      <c r="L28" s="6"/>
      <c r="M28" s="6">
        <v>3092455260</v>
      </c>
      <c r="N28" s="6"/>
      <c r="O28" s="6">
        <v>2605213200</v>
      </c>
      <c r="P28" s="6"/>
      <c r="Q28" s="6">
        <f t="shared" si="1"/>
        <v>487242060</v>
      </c>
    </row>
    <row r="29" spans="1:17">
      <c r="A29" s="1" t="s">
        <v>54</v>
      </c>
      <c r="C29" s="6">
        <v>2960</v>
      </c>
      <c r="D29" s="6"/>
      <c r="E29" s="6">
        <v>2716639519</v>
      </c>
      <c r="F29" s="6"/>
      <c r="G29" s="6">
        <v>2663102825</v>
      </c>
      <c r="H29" s="6"/>
      <c r="I29" s="6">
        <f t="shared" si="0"/>
        <v>53536694</v>
      </c>
      <c r="J29" s="6"/>
      <c r="K29" s="6">
        <v>2960</v>
      </c>
      <c r="L29" s="6"/>
      <c r="M29" s="6">
        <v>2716639519</v>
      </c>
      <c r="N29" s="6"/>
      <c r="O29" s="6">
        <v>2349204841</v>
      </c>
      <c r="P29" s="6"/>
      <c r="Q29" s="6">
        <f t="shared" si="1"/>
        <v>367434678</v>
      </c>
    </row>
    <row r="30" spans="1:17">
      <c r="A30" s="1" t="s">
        <v>60</v>
      </c>
      <c r="C30" s="6">
        <v>2350</v>
      </c>
      <c r="D30" s="6"/>
      <c r="E30" s="6">
        <v>2041779860</v>
      </c>
      <c r="F30" s="6"/>
      <c r="G30" s="6">
        <v>2007664044</v>
      </c>
      <c r="H30" s="6"/>
      <c r="I30" s="6">
        <f t="shared" si="0"/>
        <v>34115816</v>
      </c>
      <c r="J30" s="6"/>
      <c r="K30" s="6">
        <v>2350</v>
      </c>
      <c r="L30" s="6"/>
      <c r="M30" s="6">
        <v>2041779860</v>
      </c>
      <c r="N30" s="6"/>
      <c r="O30" s="6">
        <v>1748753902</v>
      </c>
      <c r="P30" s="6"/>
      <c r="Q30" s="6">
        <f t="shared" si="1"/>
        <v>293025958</v>
      </c>
    </row>
    <row r="31" spans="1:17">
      <c r="A31" s="1" t="s">
        <v>47</v>
      </c>
      <c r="C31" s="6">
        <v>6015</v>
      </c>
      <c r="D31" s="6"/>
      <c r="E31" s="6">
        <v>4587169828</v>
      </c>
      <c r="F31" s="6"/>
      <c r="G31" s="6">
        <v>4476213189</v>
      </c>
      <c r="H31" s="6"/>
      <c r="I31" s="6">
        <f>E31-G31</f>
        <v>110956639</v>
      </c>
      <c r="J31" s="6"/>
      <c r="K31" s="6">
        <v>6015</v>
      </c>
      <c r="L31" s="6"/>
      <c r="M31" s="6">
        <v>4587169828</v>
      </c>
      <c r="N31" s="6"/>
      <c r="O31" s="6">
        <v>3997165446</v>
      </c>
      <c r="P31" s="6"/>
      <c r="Q31" s="6">
        <f t="shared" si="1"/>
        <v>590004382</v>
      </c>
    </row>
    <row r="32" spans="1:17">
      <c r="A32" s="1" t="s">
        <v>57</v>
      </c>
      <c r="C32" s="6">
        <v>4540</v>
      </c>
      <c r="D32" s="6"/>
      <c r="E32" s="6">
        <v>3022365696</v>
      </c>
      <c r="F32" s="6"/>
      <c r="G32" s="6">
        <v>2947877800</v>
      </c>
      <c r="H32" s="6"/>
      <c r="I32" s="6">
        <f t="shared" si="0"/>
        <v>74487896</v>
      </c>
      <c r="J32" s="6"/>
      <c r="K32" s="6">
        <v>4540</v>
      </c>
      <c r="L32" s="6"/>
      <c r="M32" s="6">
        <v>3022365696</v>
      </c>
      <c r="N32" s="6"/>
      <c r="O32" s="6">
        <v>2474748464</v>
      </c>
      <c r="P32" s="6"/>
      <c r="Q32" s="6">
        <f t="shared" si="1"/>
        <v>547617232</v>
      </c>
    </row>
    <row r="33" spans="3:18" ht="24.75" thickBot="1">
      <c r="C33" s="6"/>
      <c r="D33" s="6"/>
      <c r="E33" s="7">
        <f>SUM(E8:E32)</f>
        <v>41322670115</v>
      </c>
      <c r="F33" s="6"/>
      <c r="G33" s="7">
        <f>SUM(G8:G32)</f>
        <v>41521850489</v>
      </c>
      <c r="H33" s="6"/>
      <c r="I33" s="7">
        <f>SUM(I8:I32)</f>
        <v>-199180374</v>
      </c>
      <c r="J33" s="6"/>
      <c r="K33" s="6"/>
      <c r="L33" s="6"/>
      <c r="M33" s="7">
        <f>SUM(M8:M32)</f>
        <v>41322670115</v>
      </c>
      <c r="N33" s="6"/>
      <c r="O33" s="7">
        <f>SUM(O8:O32)</f>
        <v>41020870641</v>
      </c>
      <c r="P33" s="6"/>
      <c r="Q33" s="7">
        <f>SUM(Q8:Q32)</f>
        <v>301799474</v>
      </c>
    </row>
    <row r="34" spans="3:18" ht="24.75" thickTop="1">
      <c r="E34" s="4"/>
      <c r="F34" s="4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4">
        <f t="shared" ref="R34" si="2">SUM(R8:R27)</f>
        <v>0</v>
      </c>
    </row>
    <row r="35" spans="3:18">
      <c r="E35" s="4"/>
      <c r="F35" s="4"/>
      <c r="G35" s="5"/>
      <c r="H35" s="4"/>
      <c r="I35" s="5"/>
      <c r="J35" s="4"/>
      <c r="K35" s="4"/>
      <c r="L35" s="4"/>
      <c r="M35" s="4"/>
      <c r="N35" s="4"/>
      <c r="O35" s="5"/>
      <c r="P35" s="4"/>
      <c r="Q35" s="5"/>
    </row>
    <row r="36" spans="3:18">
      <c r="E36" s="4"/>
      <c r="F36" s="5">
        <f t="shared" ref="F36" si="3">F35-F34</f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3:18"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3:18">
      <c r="E38" s="4"/>
      <c r="F38" s="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3:18">
      <c r="E39" s="4"/>
      <c r="F39" s="4"/>
      <c r="G39" s="5"/>
      <c r="H39" s="4"/>
      <c r="I39" s="5"/>
      <c r="J39" s="4"/>
      <c r="K39" s="4"/>
      <c r="L39" s="4"/>
      <c r="M39" s="4"/>
      <c r="N39" s="4"/>
      <c r="O39" s="5"/>
      <c r="P39" s="4"/>
      <c r="Q39" s="5"/>
    </row>
    <row r="40" spans="3:18">
      <c r="E40" s="4"/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3:18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3:18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0"/>
  <sheetViews>
    <sheetView rightToLeft="1" topLeftCell="A40" zoomScaleNormal="100" workbookViewId="0">
      <selection activeCell="G51" sqref="G51:Q62"/>
    </sheetView>
  </sheetViews>
  <sheetFormatPr defaultRowHeight="24"/>
  <cols>
    <col min="1" max="1" width="30.1406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29.85546875" style="1" bestFit="1" customWidth="1"/>
    <col min="10" max="10" width="1" style="1" customWidth="1"/>
    <col min="11" max="11" width="14.57031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29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7" t="s">
        <v>3</v>
      </c>
      <c r="C6" s="18" t="s">
        <v>81</v>
      </c>
      <c r="D6" s="18" t="s">
        <v>81</v>
      </c>
      <c r="E6" s="18" t="s">
        <v>81</v>
      </c>
      <c r="F6" s="18" t="s">
        <v>81</v>
      </c>
      <c r="G6" s="18" t="s">
        <v>81</v>
      </c>
      <c r="H6" s="18" t="s">
        <v>81</v>
      </c>
      <c r="I6" s="18" t="s">
        <v>81</v>
      </c>
      <c r="K6" s="18" t="s">
        <v>82</v>
      </c>
      <c r="L6" s="18" t="s">
        <v>82</v>
      </c>
      <c r="M6" s="18" t="s">
        <v>82</v>
      </c>
      <c r="N6" s="18" t="s">
        <v>82</v>
      </c>
      <c r="O6" s="18" t="s">
        <v>82</v>
      </c>
      <c r="P6" s="18" t="s">
        <v>82</v>
      </c>
      <c r="Q6" s="18" t="s">
        <v>82</v>
      </c>
    </row>
    <row r="7" spans="1:17" ht="24.75">
      <c r="A7" s="18" t="s">
        <v>3</v>
      </c>
      <c r="C7" s="18" t="s">
        <v>7</v>
      </c>
      <c r="E7" s="18" t="s">
        <v>111</v>
      </c>
      <c r="G7" s="18" t="s">
        <v>112</v>
      </c>
      <c r="I7" s="18" t="s">
        <v>114</v>
      </c>
      <c r="K7" s="18" t="s">
        <v>7</v>
      </c>
      <c r="M7" s="18" t="s">
        <v>111</v>
      </c>
      <c r="O7" s="18" t="s">
        <v>112</v>
      </c>
      <c r="Q7" s="18" t="s">
        <v>114</v>
      </c>
    </row>
    <row r="8" spans="1:17">
      <c r="A8" s="1" t="s">
        <v>19</v>
      </c>
      <c r="C8" s="6">
        <v>68840</v>
      </c>
      <c r="D8" s="6"/>
      <c r="E8" s="6">
        <v>184491200</v>
      </c>
      <c r="F8" s="6"/>
      <c r="G8" s="6">
        <v>184491200</v>
      </c>
      <c r="H8" s="6"/>
      <c r="I8" s="6">
        <f>E8-G8</f>
        <v>0</v>
      </c>
      <c r="J8" s="6"/>
      <c r="K8" s="6">
        <v>68840</v>
      </c>
      <c r="L8" s="6"/>
      <c r="M8" s="6">
        <v>184491200</v>
      </c>
      <c r="N8" s="6"/>
      <c r="O8" s="6">
        <v>184491200</v>
      </c>
      <c r="P8" s="6"/>
      <c r="Q8" s="6">
        <f>M8-O8</f>
        <v>0</v>
      </c>
    </row>
    <row r="9" spans="1:17">
      <c r="A9" s="1" t="s">
        <v>18</v>
      </c>
      <c r="C9" s="6">
        <v>46140</v>
      </c>
      <c r="D9" s="6"/>
      <c r="E9" s="6">
        <v>1734706285</v>
      </c>
      <c r="F9" s="6"/>
      <c r="G9" s="6">
        <v>1447853253</v>
      </c>
      <c r="H9" s="6"/>
      <c r="I9" s="6">
        <f t="shared" ref="I9:I49" si="0">E9-G9</f>
        <v>286853032</v>
      </c>
      <c r="J9" s="6"/>
      <c r="K9" s="6">
        <v>51267</v>
      </c>
      <c r="L9" s="6"/>
      <c r="M9" s="6">
        <v>1938566062</v>
      </c>
      <c r="N9" s="6"/>
      <c r="O9" s="6">
        <v>1608736296</v>
      </c>
      <c r="P9" s="6"/>
      <c r="Q9" s="6">
        <f t="shared" ref="Q9:Q49" si="1">M9-O9</f>
        <v>329829766</v>
      </c>
    </row>
    <row r="10" spans="1:17">
      <c r="A10" s="1" t="s">
        <v>25</v>
      </c>
      <c r="C10" s="6">
        <v>23443</v>
      </c>
      <c r="D10" s="6"/>
      <c r="E10" s="6">
        <v>1002051112</v>
      </c>
      <c r="F10" s="6"/>
      <c r="G10" s="6">
        <v>1166175018</v>
      </c>
      <c r="H10" s="6"/>
      <c r="I10" s="6">
        <f t="shared" si="0"/>
        <v>-164123906</v>
      </c>
      <c r="J10" s="6"/>
      <c r="K10" s="6">
        <v>26048</v>
      </c>
      <c r="L10" s="6"/>
      <c r="M10" s="6">
        <v>1129355474</v>
      </c>
      <c r="N10" s="6"/>
      <c r="O10" s="6">
        <v>1295761075</v>
      </c>
      <c r="P10" s="6"/>
      <c r="Q10" s="6">
        <f t="shared" si="1"/>
        <v>-166405601</v>
      </c>
    </row>
    <row r="11" spans="1:17">
      <c r="A11" s="1" t="s">
        <v>31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4055</v>
      </c>
      <c r="L11" s="6"/>
      <c r="M11" s="6">
        <v>73746791</v>
      </c>
      <c r="N11" s="6"/>
      <c r="O11" s="6">
        <v>96303364</v>
      </c>
      <c r="P11" s="6"/>
      <c r="Q11" s="6">
        <f t="shared" si="1"/>
        <v>-22556573</v>
      </c>
    </row>
    <row r="12" spans="1:17">
      <c r="A12" s="1" t="s">
        <v>24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35754</v>
      </c>
      <c r="L12" s="6"/>
      <c r="M12" s="6">
        <v>150805645</v>
      </c>
      <c r="N12" s="6"/>
      <c r="O12" s="6">
        <v>168131557</v>
      </c>
      <c r="P12" s="6"/>
      <c r="Q12" s="6">
        <f t="shared" si="1"/>
        <v>-17325912</v>
      </c>
    </row>
    <row r="13" spans="1:17">
      <c r="A13" s="1" t="s">
        <v>23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11393</v>
      </c>
      <c r="L13" s="6"/>
      <c r="M13" s="6">
        <v>99126979</v>
      </c>
      <c r="N13" s="6"/>
      <c r="O13" s="6">
        <v>74123222</v>
      </c>
      <c r="P13" s="6"/>
      <c r="Q13" s="6">
        <f t="shared" si="1"/>
        <v>25003757</v>
      </c>
    </row>
    <row r="14" spans="1:17">
      <c r="A14" s="1" t="s">
        <v>30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22663</v>
      </c>
      <c r="L14" s="6"/>
      <c r="M14" s="6">
        <v>157697087</v>
      </c>
      <c r="N14" s="6"/>
      <c r="O14" s="6">
        <v>142077957</v>
      </c>
      <c r="P14" s="6"/>
      <c r="Q14" s="6">
        <f t="shared" si="1"/>
        <v>15619130</v>
      </c>
    </row>
    <row r="15" spans="1:17">
      <c r="A15" s="1" t="s">
        <v>115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142536</v>
      </c>
      <c r="L15" s="6"/>
      <c r="M15" s="6">
        <v>890645745</v>
      </c>
      <c r="N15" s="6"/>
      <c r="O15" s="6">
        <v>941572996</v>
      </c>
      <c r="P15" s="6"/>
      <c r="Q15" s="6">
        <f t="shared" si="1"/>
        <v>-50927251</v>
      </c>
    </row>
    <row r="16" spans="1:17">
      <c r="A16" s="1" t="s">
        <v>116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117629</v>
      </c>
      <c r="L16" s="6"/>
      <c r="M16" s="6">
        <v>1207064985</v>
      </c>
      <c r="N16" s="6"/>
      <c r="O16" s="6">
        <v>1156498673</v>
      </c>
      <c r="P16" s="6"/>
      <c r="Q16" s="6">
        <f t="shared" si="1"/>
        <v>50566312</v>
      </c>
    </row>
    <row r="17" spans="1:17">
      <c r="A17" s="1" t="s">
        <v>29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9773</v>
      </c>
      <c r="L17" s="6"/>
      <c r="M17" s="6">
        <v>186025388</v>
      </c>
      <c r="N17" s="6"/>
      <c r="O17" s="6">
        <v>163360557</v>
      </c>
      <c r="P17" s="6"/>
      <c r="Q17" s="6">
        <f t="shared" si="1"/>
        <v>22664831</v>
      </c>
    </row>
    <row r="18" spans="1:17">
      <c r="A18" s="1" t="s">
        <v>26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22927</v>
      </c>
      <c r="L18" s="6"/>
      <c r="M18" s="6">
        <v>248622565</v>
      </c>
      <c r="N18" s="6"/>
      <c r="O18" s="6">
        <v>225828187</v>
      </c>
      <c r="P18" s="6"/>
      <c r="Q18" s="6">
        <f t="shared" si="1"/>
        <v>22794378</v>
      </c>
    </row>
    <row r="19" spans="1:17">
      <c r="A19" s="1" t="s">
        <v>117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99786</v>
      </c>
      <c r="L19" s="6"/>
      <c r="M19" s="6">
        <v>998916476</v>
      </c>
      <c r="N19" s="6"/>
      <c r="O19" s="6">
        <v>1079277073</v>
      </c>
      <c r="P19" s="6"/>
      <c r="Q19" s="6">
        <f t="shared" si="1"/>
        <v>-80360597</v>
      </c>
    </row>
    <row r="20" spans="1:17">
      <c r="A20" s="1" t="s">
        <v>35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52031</v>
      </c>
      <c r="L20" s="6"/>
      <c r="M20" s="6">
        <v>299310030</v>
      </c>
      <c r="N20" s="6"/>
      <c r="O20" s="6">
        <v>195281245</v>
      </c>
      <c r="P20" s="6"/>
      <c r="Q20" s="6">
        <f t="shared" si="1"/>
        <v>104028785</v>
      </c>
    </row>
    <row r="21" spans="1:17">
      <c r="A21" s="1" t="s">
        <v>16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76800</v>
      </c>
      <c r="L21" s="6"/>
      <c r="M21" s="6">
        <v>145433493</v>
      </c>
      <c r="N21" s="6"/>
      <c r="O21" s="6">
        <v>169116792</v>
      </c>
      <c r="P21" s="6"/>
      <c r="Q21" s="6">
        <f t="shared" si="1"/>
        <v>-23683299</v>
      </c>
    </row>
    <row r="22" spans="1:17">
      <c r="A22" s="1" t="s">
        <v>20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23823</v>
      </c>
      <c r="L22" s="6"/>
      <c r="M22" s="6">
        <v>98774511</v>
      </c>
      <c r="N22" s="6"/>
      <c r="O22" s="6">
        <v>104535361</v>
      </c>
      <c r="P22" s="6"/>
      <c r="Q22" s="6">
        <f t="shared" si="1"/>
        <v>-5760850</v>
      </c>
    </row>
    <row r="23" spans="1:17">
      <c r="A23" s="1" t="s">
        <v>32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24766</v>
      </c>
      <c r="L23" s="6"/>
      <c r="M23" s="6">
        <v>730749065</v>
      </c>
      <c r="N23" s="6"/>
      <c r="O23" s="6">
        <v>769010492</v>
      </c>
      <c r="P23" s="6"/>
      <c r="Q23" s="6">
        <f t="shared" si="1"/>
        <v>-38261427</v>
      </c>
    </row>
    <row r="24" spans="1:17">
      <c r="A24" s="1" t="s">
        <v>118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372812</v>
      </c>
      <c r="L24" s="6"/>
      <c r="M24" s="6">
        <v>1291047956</v>
      </c>
      <c r="N24" s="6"/>
      <c r="O24" s="6">
        <v>1352378285</v>
      </c>
      <c r="P24" s="6"/>
      <c r="Q24" s="6">
        <f t="shared" si="1"/>
        <v>-61330329</v>
      </c>
    </row>
    <row r="25" spans="1:17">
      <c r="A25" s="1" t="s">
        <v>34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30395</v>
      </c>
      <c r="L25" s="6"/>
      <c r="M25" s="6">
        <v>104994173</v>
      </c>
      <c r="N25" s="6"/>
      <c r="O25" s="6">
        <v>107448002</v>
      </c>
      <c r="P25" s="6"/>
      <c r="Q25" s="6">
        <f t="shared" si="1"/>
        <v>-2453829</v>
      </c>
    </row>
    <row r="26" spans="1:17">
      <c r="A26" s="1" t="s">
        <v>27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7846</v>
      </c>
      <c r="L26" s="6"/>
      <c r="M26" s="6">
        <v>102888180</v>
      </c>
      <c r="N26" s="6"/>
      <c r="O26" s="6">
        <v>124545739</v>
      </c>
      <c r="P26" s="6"/>
      <c r="Q26" s="6">
        <f t="shared" si="1"/>
        <v>-21657559</v>
      </c>
    </row>
    <row r="27" spans="1:17">
      <c r="A27" s="1" t="s">
        <v>33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5839</v>
      </c>
      <c r="L27" s="6"/>
      <c r="M27" s="6">
        <v>168903910</v>
      </c>
      <c r="N27" s="6"/>
      <c r="O27" s="6">
        <v>136234156</v>
      </c>
      <c r="P27" s="6"/>
      <c r="Q27" s="6">
        <f t="shared" si="1"/>
        <v>32669754</v>
      </c>
    </row>
    <row r="28" spans="1:17">
      <c r="A28" s="1" t="s">
        <v>119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26201</v>
      </c>
      <c r="L28" s="6"/>
      <c r="M28" s="6">
        <v>889961589</v>
      </c>
      <c r="N28" s="6"/>
      <c r="O28" s="6">
        <v>775718969</v>
      </c>
      <c r="P28" s="6"/>
      <c r="Q28" s="6">
        <f t="shared" si="1"/>
        <v>114242620</v>
      </c>
    </row>
    <row r="29" spans="1:17">
      <c r="A29" s="1" t="s">
        <v>106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4940</v>
      </c>
      <c r="L29" s="6"/>
      <c r="M29" s="6">
        <v>221959439</v>
      </c>
      <c r="N29" s="6"/>
      <c r="O29" s="6">
        <v>142551315</v>
      </c>
      <c r="P29" s="6"/>
      <c r="Q29" s="6">
        <f t="shared" si="1"/>
        <v>79408124</v>
      </c>
    </row>
    <row r="30" spans="1:17">
      <c r="A30" s="1" t="s">
        <v>120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74646</v>
      </c>
      <c r="L30" s="6"/>
      <c r="M30" s="6">
        <v>287697965</v>
      </c>
      <c r="N30" s="6"/>
      <c r="O30" s="6">
        <v>395371353</v>
      </c>
      <c r="P30" s="6"/>
      <c r="Q30" s="6">
        <f t="shared" si="1"/>
        <v>-107673388</v>
      </c>
    </row>
    <row r="31" spans="1:17">
      <c r="A31" s="1" t="s">
        <v>17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20903</v>
      </c>
      <c r="L31" s="6"/>
      <c r="M31" s="6">
        <v>254330401</v>
      </c>
      <c r="N31" s="6"/>
      <c r="O31" s="6">
        <v>221379413</v>
      </c>
      <c r="P31" s="6"/>
      <c r="Q31" s="6">
        <f t="shared" si="1"/>
        <v>32950988</v>
      </c>
    </row>
    <row r="32" spans="1:17">
      <c r="A32" s="1" t="s">
        <v>22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18230</v>
      </c>
      <c r="L32" s="6"/>
      <c r="M32" s="6">
        <v>196788378</v>
      </c>
      <c r="N32" s="6"/>
      <c r="O32" s="6">
        <v>165779906</v>
      </c>
      <c r="P32" s="6"/>
      <c r="Q32" s="6">
        <f t="shared" si="1"/>
        <v>31008472</v>
      </c>
    </row>
    <row r="33" spans="1:17">
      <c r="A33" s="1" t="s">
        <v>121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4002</v>
      </c>
      <c r="L33" s="6"/>
      <c r="M33" s="6">
        <v>333930072</v>
      </c>
      <c r="N33" s="6"/>
      <c r="O33" s="6">
        <v>297569867</v>
      </c>
      <c r="P33" s="6"/>
      <c r="Q33" s="6">
        <f t="shared" si="1"/>
        <v>36360205</v>
      </c>
    </row>
    <row r="34" spans="1:17">
      <c r="A34" s="1" t="s">
        <v>15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4664</v>
      </c>
      <c r="L34" s="6"/>
      <c r="M34" s="6">
        <v>122072461</v>
      </c>
      <c r="N34" s="6"/>
      <c r="O34" s="6">
        <v>117034986</v>
      </c>
      <c r="P34" s="6"/>
      <c r="Q34" s="6">
        <f t="shared" si="1"/>
        <v>5037475</v>
      </c>
    </row>
    <row r="35" spans="1:17">
      <c r="A35" s="1" t="s">
        <v>122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1394767</v>
      </c>
      <c r="L35" s="6"/>
      <c r="M35" s="6">
        <v>4493543290</v>
      </c>
      <c r="N35" s="6"/>
      <c r="O35" s="6">
        <v>8276327827</v>
      </c>
      <c r="P35" s="6"/>
      <c r="Q35" s="6">
        <f t="shared" si="1"/>
        <v>-3782784537</v>
      </c>
    </row>
    <row r="36" spans="1:17">
      <c r="A36" s="1" t="s">
        <v>123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200</v>
      </c>
      <c r="L36" s="6"/>
      <c r="M36" s="6">
        <v>234706250</v>
      </c>
      <c r="N36" s="6"/>
      <c r="O36" s="6">
        <v>231489000</v>
      </c>
      <c r="P36" s="6"/>
      <c r="Q36" s="6">
        <f t="shared" si="1"/>
        <v>3217250</v>
      </c>
    </row>
    <row r="37" spans="1:17">
      <c r="A37" s="1" t="s">
        <v>124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325403</v>
      </c>
      <c r="L37" s="6"/>
      <c r="M37" s="6">
        <v>6469733915</v>
      </c>
      <c r="N37" s="6"/>
      <c r="O37" s="6">
        <v>6641819342</v>
      </c>
      <c r="P37" s="6"/>
      <c r="Q37" s="6">
        <f t="shared" si="1"/>
        <v>-172085427</v>
      </c>
    </row>
    <row r="38" spans="1:17">
      <c r="A38" s="1" t="s">
        <v>28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3268</v>
      </c>
      <c r="L38" s="6"/>
      <c r="M38" s="6">
        <v>107852046</v>
      </c>
      <c r="N38" s="6"/>
      <c r="O38" s="6">
        <v>101727084</v>
      </c>
      <c r="P38" s="6"/>
      <c r="Q38" s="6">
        <f t="shared" si="1"/>
        <v>6124962</v>
      </c>
    </row>
    <row r="39" spans="1:17">
      <c r="A39" s="1" t="s">
        <v>125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372812</v>
      </c>
      <c r="L39" s="6"/>
      <c r="M39" s="6">
        <v>1015193551</v>
      </c>
      <c r="N39" s="6"/>
      <c r="O39" s="6">
        <v>1291047956</v>
      </c>
      <c r="P39" s="6"/>
      <c r="Q39" s="6">
        <f t="shared" si="1"/>
        <v>-275854405</v>
      </c>
    </row>
    <row r="40" spans="1:17">
      <c r="A40" s="1" t="s">
        <v>126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31851</v>
      </c>
      <c r="L40" s="6"/>
      <c r="M40" s="6">
        <v>532168267</v>
      </c>
      <c r="N40" s="6"/>
      <c r="O40" s="6">
        <v>532168267</v>
      </c>
      <c r="P40" s="6"/>
      <c r="Q40" s="6">
        <f t="shared" si="1"/>
        <v>0</v>
      </c>
    </row>
    <row r="41" spans="1:17">
      <c r="A41" s="1" t="s">
        <v>127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1903</v>
      </c>
      <c r="L41" s="6"/>
      <c r="M41" s="6">
        <v>1903000000</v>
      </c>
      <c r="N41" s="6"/>
      <c r="O41" s="6">
        <v>1853140385</v>
      </c>
      <c r="P41" s="6"/>
      <c r="Q41" s="6">
        <f t="shared" si="1"/>
        <v>49859615</v>
      </c>
    </row>
    <row r="42" spans="1:17">
      <c r="A42" s="1" t="s">
        <v>128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1223</v>
      </c>
      <c r="L42" s="6"/>
      <c r="M42" s="6">
        <v>1223000000</v>
      </c>
      <c r="N42" s="6"/>
      <c r="O42" s="6">
        <v>1206981257</v>
      </c>
      <c r="P42" s="6"/>
      <c r="Q42" s="6">
        <f t="shared" si="1"/>
        <v>16018743</v>
      </c>
    </row>
    <row r="43" spans="1:17">
      <c r="A43" s="1" t="s">
        <v>129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2831</v>
      </c>
      <c r="L43" s="6"/>
      <c r="M43" s="6">
        <v>2831000000</v>
      </c>
      <c r="N43" s="6"/>
      <c r="O43" s="6">
        <v>2518674785</v>
      </c>
      <c r="P43" s="6"/>
      <c r="Q43" s="6">
        <f t="shared" si="1"/>
        <v>312325215</v>
      </c>
    </row>
    <row r="44" spans="1:17">
      <c r="A44" s="1" t="s">
        <v>130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1726</v>
      </c>
      <c r="L44" s="6"/>
      <c r="M44" s="6">
        <v>1726000000</v>
      </c>
      <c r="N44" s="6"/>
      <c r="O44" s="6">
        <v>1654887395</v>
      </c>
      <c r="P44" s="6"/>
      <c r="Q44" s="6">
        <f t="shared" si="1"/>
        <v>71112605</v>
      </c>
    </row>
    <row r="45" spans="1:17">
      <c r="A45" s="1" t="s">
        <v>51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512</v>
      </c>
      <c r="L45" s="6"/>
      <c r="M45" s="6">
        <v>442517103</v>
      </c>
      <c r="N45" s="6"/>
      <c r="O45" s="6">
        <v>399481629</v>
      </c>
      <c r="P45" s="6"/>
      <c r="Q45" s="6">
        <f t="shared" si="1"/>
        <v>43035474</v>
      </c>
    </row>
    <row r="46" spans="1:17">
      <c r="A46" s="1" t="s">
        <v>54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3602</v>
      </c>
      <c r="L46" s="6"/>
      <c r="M46" s="6">
        <v>3002263042</v>
      </c>
      <c r="N46" s="6"/>
      <c r="O46" s="6">
        <v>2858728323</v>
      </c>
      <c r="P46" s="6"/>
      <c r="Q46" s="6">
        <f t="shared" si="1"/>
        <v>143534719</v>
      </c>
    </row>
    <row r="47" spans="1:17">
      <c r="A47" s="1" t="s">
        <v>131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3168</v>
      </c>
      <c r="L47" s="6"/>
      <c r="M47" s="6">
        <v>3071533608</v>
      </c>
      <c r="N47" s="6"/>
      <c r="O47" s="6">
        <v>2996603144</v>
      </c>
      <c r="P47" s="6"/>
      <c r="Q47" s="6">
        <f t="shared" si="1"/>
        <v>74930464</v>
      </c>
    </row>
    <row r="48" spans="1:17">
      <c r="A48" s="1" t="s">
        <v>132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9</v>
      </c>
      <c r="L48" s="6"/>
      <c r="M48" s="6">
        <v>9000000</v>
      </c>
      <c r="N48" s="6"/>
      <c r="O48" s="6">
        <v>8128562</v>
      </c>
      <c r="P48" s="6"/>
      <c r="Q48" s="6">
        <f t="shared" si="1"/>
        <v>871438</v>
      </c>
    </row>
    <row r="49" spans="1:17">
      <c r="A49" s="1" t="s">
        <v>57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4848</v>
      </c>
      <c r="L49" s="6"/>
      <c r="M49" s="6">
        <v>3001967637</v>
      </c>
      <c r="N49" s="6"/>
      <c r="O49" s="6">
        <v>2642638889</v>
      </c>
      <c r="P49" s="6"/>
      <c r="Q49" s="6">
        <f t="shared" si="1"/>
        <v>359328748</v>
      </c>
    </row>
    <row r="50" spans="1:17" ht="24.75" thickBot="1">
      <c r="C50" s="4"/>
      <c r="D50" s="4"/>
      <c r="E50" s="7">
        <f>SUM(E8:E49)</f>
        <v>2921248597</v>
      </c>
      <c r="F50" s="16"/>
      <c r="G50" s="7">
        <f>SUM(G8:G49)</f>
        <v>2798519471</v>
      </c>
      <c r="H50" s="16"/>
      <c r="I50" s="7">
        <f>SUM(I8:I49)</f>
        <v>122729126</v>
      </c>
      <c r="J50" s="16"/>
      <c r="K50" s="16"/>
      <c r="L50" s="16"/>
      <c r="M50" s="7">
        <f>SUM(M8:M49)</f>
        <v>42577384729</v>
      </c>
      <c r="N50" s="16"/>
      <c r="O50" s="7">
        <f>SUM(O8:O49)</f>
        <v>45423961883</v>
      </c>
      <c r="P50" s="16"/>
      <c r="Q50" s="7">
        <f>SUM(Q8:Q49)</f>
        <v>-2846577154</v>
      </c>
    </row>
    <row r="51" spans="1:17" ht="24.75" thickTop="1"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>
      <c r="G52" s="5"/>
      <c r="H52" s="4"/>
      <c r="I52" s="5"/>
      <c r="J52" s="4"/>
      <c r="K52" s="4"/>
      <c r="L52" s="4"/>
      <c r="M52" s="4"/>
      <c r="N52" s="4"/>
      <c r="O52" s="5"/>
      <c r="P52" s="4"/>
      <c r="Q52" s="5"/>
    </row>
    <row r="53" spans="1:17">
      <c r="F53" s="5">
        <f t="shared" ref="F53" si="2">F52-F51</f>
        <v>0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>
      <c r="G57" s="4"/>
      <c r="H57" s="4"/>
      <c r="I57" s="4"/>
      <c r="J57" s="4"/>
      <c r="K57" s="4"/>
      <c r="L57" s="4"/>
      <c r="M57" s="4"/>
      <c r="N57" s="4"/>
      <c r="O57" s="5"/>
      <c r="P57" s="4"/>
      <c r="Q57" s="5"/>
    </row>
    <row r="58" spans="1:17">
      <c r="F58" s="5">
        <f t="shared" ref="F58" si="3">F57-F56</f>
        <v>0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6"/>
  <sheetViews>
    <sheetView rightToLeft="1" topLeftCell="A28" workbookViewId="0">
      <selection activeCell="I51" sqref="I51"/>
    </sheetView>
  </sheetViews>
  <sheetFormatPr defaultRowHeight="24"/>
  <cols>
    <col min="1" max="1" width="30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customWidth="1"/>
    <col min="14" max="14" width="1" style="1" customWidth="1"/>
    <col min="15" max="15" width="19.42578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>
      <c r="A3" s="19" t="s">
        <v>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>
      <c r="A6" s="17" t="s">
        <v>3</v>
      </c>
      <c r="C6" s="18" t="s">
        <v>81</v>
      </c>
      <c r="D6" s="18" t="s">
        <v>81</v>
      </c>
      <c r="E6" s="18" t="s">
        <v>81</v>
      </c>
      <c r="F6" s="18" t="s">
        <v>81</v>
      </c>
      <c r="G6" s="18" t="s">
        <v>81</v>
      </c>
      <c r="H6" s="18" t="s">
        <v>81</v>
      </c>
      <c r="I6" s="18" t="s">
        <v>81</v>
      </c>
      <c r="J6" s="18" t="s">
        <v>81</v>
      </c>
      <c r="K6" s="18" t="s">
        <v>81</v>
      </c>
      <c r="M6" s="18" t="s">
        <v>82</v>
      </c>
      <c r="N6" s="18" t="s">
        <v>82</v>
      </c>
      <c r="O6" s="18" t="s">
        <v>82</v>
      </c>
      <c r="P6" s="18" t="s">
        <v>82</v>
      </c>
      <c r="Q6" s="18" t="s">
        <v>82</v>
      </c>
      <c r="R6" s="18" t="s">
        <v>82</v>
      </c>
      <c r="S6" s="18" t="s">
        <v>82</v>
      </c>
      <c r="T6" s="18" t="s">
        <v>82</v>
      </c>
      <c r="U6" s="18" t="s">
        <v>82</v>
      </c>
    </row>
    <row r="7" spans="1:21" ht="24.75">
      <c r="A7" s="18" t="s">
        <v>3</v>
      </c>
      <c r="C7" s="18" t="s">
        <v>133</v>
      </c>
      <c r="E7" s="18" t="s">
        <v>134</v>
      </c>
      <c r="G7" s="18" t="s">
        <v>135</v>
      </c>
      <c r="I7" s="18" t="s">
        <v>69</v>
      </c>
      <c r="K7" s="18" t="s">
        <v>136</v>
      </c>
      <c r="M7" s="18" t="s">
        <v>133</v>
      </c>
      <c r="O7" s="18" t="s">
        <v>134</v>
      </c>
      <c r="Q7" s="18" t="s">
        <v>135</v>
      </c>
      <c r="S7" s="18" t="s">
        <v>69</v>
      </c>
      <c r="U7" s="18" t="s">
        <v>136</v>
      </c>
    </row>
    <row r="8" spans="1:21">
      <c r="A8" s="1" t="s">
        <v>19</v>
      </c>
      <c r="C8" s="6">
        <v>0</v>
      </c>
      <c r="D8" s="6"/>
      <c r="E8" s="6">
        <v>0</v>
      </c>
      <c r="F8" s="6"/>
      <c r="G8" s="6">
        <v>0</v>
      </c>
      <c r="H8" s="6"/>
      <c r="I8" s="6">
        <f>C8+E8+G8</f>
        <v>0</v>
      </c>
      <c r="J8" s="6"/>
      <c r="K8" s="9">
        <f>I8/$I$44</f>
        <v>0</v>
      </c>
      <c r="L8" s="6"/>
      <c r="M8" s="6">
        <v>0</v>
      </c>
      <c r="N8" s="6"/>
      <c r="O8" s="6">
        <v>0</v>
      </c>
      <c r="P8" s="6"/>
      <c r="Q8" s="6">
        <v>0</v>
      </c>
      <c r="R8" s="6"/>
      <c r="S8" s="6">
        <f>M8+O8+Q8</f>
        <v>0</v>
      </c>
      <c r="T8" s="6"/>
      <c r="U8" s="9">
        <f>S8/$S$44</f>
        <v>0</v>
      </c>
    </row>
    <row r="9" spans="1:21">
      <c r="A9" s="1" t="s">
        <v>18</v>
      </c>
      <c r="C9" s="6">
        <v>0</v>
      </c>
      <c r="D9" s="6"/>
      <c r="E9" s="6">
        <v>0</v>
      </c>
      <c r="F9" s="6"/>
      <c r="G9" s="6">
        <v>286853032</v>
      </c>
      <c r="H9" s="6"/>
      <c r="I9" s="6">
        <f t="shared" ref="I9:I43" si="0">C9+E9+G9</f>
        <v>286853032</v>
      </c>
      <c r="J9" s="6"/>
      <c r="K9" s="9">
        <f t="shared" ref="K9:K43" si="1">I9/$I$44</f>
        <v>-0.78819967781562439</v>
      </c>
      <c r="L9" s="6"/>
      <c r="M9" s="6">
        <v>0</v>
      </c>
      <c r="N9" s="6"/>
      <c r="O9" s="6">
        <v>0</v>
      </c>
      <c r="P9" s="6"/>
      <c r="Q9" s="6">
        <v>329829766</v>
      </c>
      <c r="R9" s="6"/>
      <c r="S9" s="6">
        <f t="shared" ref="S9:S43" si="2">M9+O9+Q9</f>
        <v>329829766</v>
      </c>
      <c r="T9" s="6"/>
      <c r="U9" s="9">
        <f t="shared" ref="U9:U43" si="3">S9/$S$44</f>
        <v>-9.309336367614085E-2</v>
      </c>
    </row>
    <row r="10" spans="1:21">
      <c r="A10" s="1" t="s">
        <v>25</v>
      </c>
      <c r="C10" s="6">
        <v>0</v>
      </c>
      <c r="D10" s="6"/>
      <c r="E10" s="6">
        <v>0</v>
      </c>
      <c r="F10" s="6"/>
      <c r="G10" s="6">
        <v>-164123906</v>
      </c>
      <c r="H10" s="6"/>
      <c r="I10" s="6">
        <f t="shared" si="0"/>
        <v>-164123906</v>
      </c>
      <c r="J10" s="6"/>
      <c r="K10" s="9">
        <f t="shared" si="1"/>
        <v>0.45097103882465434</v>
      </c>
      <c r="L10" s="6"/>
      <c r="M10" s="6">
        <v>0</v>
      </c>
      <c r="N10" s="6"/>
      <c r="O10" s="6">
        <v>0</v>
      </c>
      <c r="P10" s="6"/>
      <c r="Q10" s="6">
        <v>-166405601</v>
      </c>
      <c r="R10" s="6"/>
      <c r="S10" s="6">
        <f t="shared" si="2"/>
        <v>-166405601</v>
      </c>
      <c r="T10" s="6"/>
      <c r="U10" s="9">
        <f t="shared" si="3"/>
        <v>4.6967432077187919E-2</v>
      </c>
    </row>
    <row r="11" spans="1:21">
      <c r="A11" s="1" t="s">
        <v>31</v>
      </c>
      <c r="C11" s="6">
        <v>0</v>
      </c>
      <c r="D11" s="6"/>
      <c r="E11" s="6">
        <v>-81237901</v>
      </c>
      <c r="F11" s="6"/>
      <c r="G11" s="6">
        <v>0</v>
      </c>
      <c r="H11" s="6"/>
      <c r="I11" s="6">
        <f t="shared" si="0"/>
        <v>-81237901</v>
      </c>
      <c r="J11" s="6"/>
      <c r="K11" s="9">
        <f t="shared" si="1"/>
        <v>0.22322123265762653</v>
      </c>
      <c r="L11" s="6"/>
      <c r="M11" s="6">
        <v>51603705</v>
      </c>
      <c r="N11" s="6"/>
      <c r="O11" s="6">
        <v>-435618006</v>
      </c>
      <c r="P11" s="6"/>
      <c r="Q11" s="6">
        <v>-22556573</v>
      </c>
      <c r="R11" s="6"/>
      <c r="S11" s="6">
        <f t="shared" si="2"/>
        <v>-406570874</v>
      </c>
      <c r="T11" s="6"/>
      <c r="U11" s="9">
        <f t="shared" si="3"/>
        <v>0.11475328831724799</v>
      </c>
    </row>
    <row r="12" spans="1:21">
      <c r="A12" s="1" t="s">
        <v>24</v>
      </c>
      <c r="C12" s="6">
        <v>0</v>
      </c>
      <c r="D12" s="6"/>
      <c r="E12" s="6">
        <v>-24949656</v>
      </c>
      <c r="F12" s="6"/>
      <c r="G12" s="6">
        <v>0</v>
      </c>
      <c r="H12" s="6"/>
      <c r="I12" s="6">
        <f t="shared" si="0"/>
        <v>-24949656</v>
      </c>
      <c r="J12" s="6"/>
      <c r="K12" s="9">
        <f t="shared" si="1"/>
        <v>6.8555352835910272E-2</v>
      </c>
      <c r="L12" s="6"/>
      <c r="M12" s="6">
        <v>154947797</v>
      </c>
      <c r="N12" s="6"/>
      <c r="O12" s="6">
        <v>-510061049</v>
      </c>
      <c r="P12" s="6"/>
      <c r="Q12" s="6">
        <v>-17325912</v>
      </c>
      <c r="R12" s="6"/>
      <c r="S12" s="6">
        <f t="shared" si="2"/>
        <v>-372439164</v>
      </c>
      <c r="T12" s="6"/>
      <c r="U12" s="9">
        <f t="shared" si="3"/>
        <v>0.10511972573600244</v>
      </c>
    </row>
    <row r="13" spans="1:21">
      <c r="A13" s="1" t="s">
        <v>23</v>
      </c>
      <c r="C13" s="6">
        <v>0</v>
      </c>
      <c r="D13" s="6"/>
      <c r="E13" s="6">
        <v>-896444</v>
      </c>
      <c r="F13" s="6"/>
      <c r="G13" s="6">
        <v>0</v>
      </c>
      <c r="H13" s="6"/>
      <c r="I13" s="6">
        <f t="shared" si="0"/>
        <v>-896444</v>
      </c>
      <c r="J13" s="6"/>
      <c r="K13" s="9">
        <f t="shared" si="1"/>
        <v>2.4632016857320496E-3</v>
      </c>
      <c r="L13" s="6"/>
      <c r="M13" s="6">
        <v>0</v>
      </c>
      <c r="N13" s="6"/>
      <c r="O13" s="6">
        <v>56287735</v>
      </c>
      <c r="P13" s="6"/>
      <c r="Q13" s="6">
        <v>25003757</v>
      </c>
      <c r="R13" s="6"/>
      <c r="S13" s="6">
        <f t="shared" si="2"/>
        <v>81291492</v>
      </c>
      <c r="T13" s="6"/>
      <c r="U13" s="9">
        <f t="shared" si="3"/>
        <v>-2.2944255517957389E-2</v>
      </c>
    </row>
    <row r="14" spans="1:21">
      <c r="A14" s="1" t="s">
        <v>30</v>
      </c>
      <c r="C14" s="6">
        <v>0</v>
      </c>
      <c r="D14" s="6"/>
      <c r="E14" s="6">
        <v>-137870281</v>
      </c>
      <c r="F14" s="6"/>
      <c r="G14" s="6">
        <v>0</v>
      </c>
      <c r="H14" s="6"/>
      <c r="I14" s="6">
        <f t="shared" si="0"/>
        <v>-137870281</v>
      </c>
      <c r="J14" s="6"/>
      <c r="K14" s="9">
        <f t="shared" si="1"/>
        <v>0.37883270853678686</v>
      </c>
      <c r="L14" s="6"/>
      <c r="M14" s="6">
        <v>137682436</v>
      </c>
      <c r="N14" s="6"/>
      <c r="O14" s="6">
        <v>-236545679</v>
      </c>
      <c r="P14" s="6"/>
      <c r="Q14" s="6">
        <v>15619130</v>
      </c>
      <c r="R14" s="6"/>
      <c r="S14" s="6">
        <f t="shared" si="2"/>
        <v>-83244113</v>
      </c>
      <c r="T14" s="6"/>
      <c r="U14" s="9">
        <f t="shared" si="3"/>
        <v>2.3495376355470488E-2</v>
      </c>
    </row>
    <row r="15" spans="1:21">
      <c r="A15" s="1" t="s">
        <v>115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9">
        <f t="shared" si="1"/>
        <v>0</v>
      </c>
      <c r="L15" s="6"/>
      <c r="M15" s="6">
        <v>0</v>
      </c>
      <c r="N15" s="6"/>
      <c r="O15" s="6">
        <v>0</v>
      </c>
      <c r="P15" s="6"/>
      <c r="Q15" s="6">
        <v>-50927251</v>
      </c>
      <c r="R15" s="6"/>
      <c r="S15" s="6">
        <f t="shared" si="2"/>
        <v>-50927251</v>
      </c>
      <c r="T15" s="6"/>
      <c r="U15" s="9">
        <f t="shared" si="3"/>
        <v>1.4374048636862894E-2</v>
      </c>
    </row>
    <row r="16" spans="1:21">
      <c r="A16" s="1" t="s">
        <v>116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9">
        <f t="shared" si="1"/>
        <v>0</v>
      </c>
      <c r="L16" s="6"/>
      <c r="M16" s="6">
        <v>0</v>
      </c>
      <c r="N16" s="6"/>
      <c r="O16" s="6">
        <v>0</v>
      </c>
      <c r="P16" s="6"/>
      <c r="Q16" s="6">
        <v>50566312</v>
      </c>
      <c r="R16" s="6"/>
      <c r="S16" s="6">
        <f t="shared" si="2"/>
        <v>50566312</v>
      </c>
      <c r="T16" s="6"/>
      <c r="U16" s="9">
        <f t="shared" si="3"/>
        <v>-1.4272174794488394E-2</v>
      </c>
    </row>
    <row r="17" spans="1:21">
      <c r="A17" s="1" t="s">
        <v>29</v>
      </c>
      <c r="C17" s="6">
        <v>0</v>
      </c>
      <c r="D17" s="6"/>
      <c r="E17" s="6">
        <v>-51582337</v>
      </c>
      <c r="F17" s="6"/>
      <c r="G17" s="6">
        <v>0</v>
      </c>
      <c r="H17" s="6"/>
      <c r="I17" s="6">
        <f t="shared" si="0"/>
        <v>-51582337</v>
      </c>
      <c r="J17" s="6"/>
      <c r="K17" s="9">
        <f t="shared" si="1"/>
        <v>0.14173523326878051</v>
      </c>
      <c r="L17" s="6"/>
      <c r="M17" s="6">
        <v>184697100</v>
      </c>
      <c r="N17" s="6"/>
      <c r="O17" s="6">
        <v>-19719324</v>
      </c>
      <c r="P17" s="6"/>
      <c r="Q17" s="6">
        <v>22664831</v>
      </c>
      <c r="R17" s="6"/>
      <c r="S17" s="6">
        <f t="shared" si="2"/>
        <v>187642607</v>
      </c>
      <c r="T17" s="6"/>
      <c r="U17" s="9">
        <f t="shared" si="3"/>
        <v>-5.2961506981119989E-2</v>
      </c>
    </row>
    <row r="18" spans="1:21">
      <c r="A18" s="1" t="s">
        <v>26</v>
      </c>
      <c r="C18" s="6">
        <v>0</v>
      </c>
      <c r="D18" s="6"/>
      <c r="E18" s="6">
        <v>71789993</v>
      </c>
      <c r="F18" s="6"/>
      <c r="G18" s="6">
        <v>0</v>
      </c>
      <c r="H18" s="6"/>
      <c r="I18" s="6">
        <f t="shared" si="0"/>
        <v>71789993</v>
      </c>
      <c r="J18" s="6"/>
      <c r="K18" s="9">
        <f t="shared" si="1"/>
        <v>-0.19726076785197072</v>
      </c>
      <c r="L18" s="6"/>
      <c r="M18" s="6">
        <v>305692000</v>
      </c>
      <c r="N18" s="6"/>
      <c r="O18" s="6">
        <v>578660760</v>
      </c>
      <c r="P18" s="6"/>
      <c r="Q18" s="6">
        <v>22794378</v>
      </c>
      <c r="R18" s="6"/>
      <c r="S18" s="6">
        <f t="shared" si="2"/>
        <v>907147138</v>
      </c>
      <c r="T18" s="6"/>
      <c r="U18" s="9">
        <f t="shared" si="3"/>
        <v>-0.25603928793256436</v>
      </c>
    </row>
    <row r="19" spans="1:21">
      <c r="A19" s="1" t="s">
        <v>117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9">
        <f t="shared" si="1"/>
        <v>0</v>
      </c>
      <c r="L19" s="6"/>
      <c r="M19" s="6">
        <v>0</v>
      </c>
      <c r="N19" s="6"/>
      <c r="O19" s="6">
        <v>0</v>
      </c>
      <c r="P19" s="6"/>
      <c r="Q19" s="6">
        <v>-80360597</v>
      </c>
      <c r="R19" s="6"/>
      <c r="S19" s="6">
        <f t="shared" si="2"/>
        <v>-80360597</v>
      </c>
      <c r="T19" s="6"/>
      <c r="U19" s="9">
        <f t="shared" si="3"/>
        <v>2.2681513474295686E-2</v>
      </c>
    </row>
    <row r="20" spans="1:21">
      <c r="A20" s="1" t="s">
        <v>35</v>
      </c>
      <c r="C20" s="6">
        <v>0</v>
      </c>
      <c r="D20" s="6"/>
      <c r="E20" s="6">
        <v>130337689</v>
      </c>
      <c r="F20" s="6"/>
      <c r="G20" s="6">
        <v>0</v>
      </c>
      <c r="H20" s="6"/>
      <c r="I20" s="6">
        <f t="shared" si="0"/>
        <v>130337689</v>
      </c>
      <c r="J20" s="6"/>
      <c r="K20" s="9">
        <f t="shared" si="1"/>
        <v>-0.35813504832339732</v>
      </c>
      <c r="L20" s="6"/>
      <c r="M20" s="6">
        <v>190973709</v>
      </c>
      <c r="N20" s="6"/>
      <c r="O20" s="6">
        <v>260379270</v>
      </c>
      <c r="P20" s="6"/>
      <c r="Q20" s="6">
        <v>104028785</v>
      </c>
      <c r="R20" s="6"/>
      <c r="S20" s="6">
        <f t="shared" si="2"/>
        <v>555381764</v>
      </c>
      <c r="T20" s="6"/>
      <c r="U20" s="9">
        <f t="shared" si="3"/>
        <v>-0.15675467124197828</v>
      </c>
    </row>
    <row r="21" spans="1:21">
      <c r="A21" s="1" t="s">
        <v>16</v>
      </c>
      <c r="C21" s="6">
        <v>0</v>
      </c>
      <c r="D21" s="6"/>
      <c r="E21" s="6">
        <v>138103561</v>
      </c>
      <c r="F21" s="6"/>
      <c r="G21" s="6">
        <v>0</v>
      </c>
      <c r="H21" s="6"/>
      <c r="I21" s="6">
        <f t="shared" si="0"/>
        <v>138103561</v>
      </c>
      <c r="J21" s="6"/>
      <c r="K21" s="9">
        <f t="shared" si="1"/>
        <v>-0.37947370305428885</v>
      </c>
      <c r="L21" s="6"/>
      <c r="M21" s="6">
        <v>13823900</v>
      </c>
      <c r="N21" s="6"/>
      <c r="O21" s="6">
        <v>-335448834</v>
      </c>
      <c r="P21" s="6"/>
      <c r="Q21" s="6">
        <v>-23683299</v>
      </c>
      <c r="R21" s="6"/>
      <c r="S21" s="6">
        <f t="shared" si="2"/>
        <v>-345308233</v>
      </c>
      <c r="T21" s="6"/>
      <c r="U21" s="9">
        <f t="shared" si="3"/>
        <v>9.7462109938963426E-2</v>
      </c>
    </row>
    <row r="22" spans="1:21">
      <c r="A22" s="1" t="s">
        <v>20</v>
      </c>
      <c r="C22" s="6">
        <v>39361977</v>
      </c>
      <c r="D22" s="6"/>
      <c r="E22" s="6">
        <v>-4262585</v>
      </c>
      <c r="F22" s="6"/>
      <c r="G22" s="6">
        <v>0</v>
      </c>
      <c r="H22" s="6"/>
      <c r="I22" s="6">
        <f t="shared" si="0"/>
        <v>35099392</v>
      </c>
      <c r="J22" s="6"/>
      <c r="K22" s="9">
        <f t="shared" si="1"/>
        <v>-9.6444263715937659E-2</v>
      </c>
      <c r="L22" s="6"/>
      <c r="M22" s="6">
        <v>39361977</v>
      </c>
      <c r="N22" s="6"/>
      <c r="O22" s="6">
        <v>-156067422</v>
      </c>
      <c r="P22" s="6"/>
      <c r="Q22" s="6">
        <v>-5760850</v>
      </c>
      <c r="R22" s="6"/>
      <c r="S22" s="6">
        <f t="shared" si="2"/>
        <v>-122466295</v>
      </c>
      <c r="T22" s="6"/>
      <c r="U22" s="9">
        <f t="shared" si="3"/>
        <v>3.4565707870358037E-2</v>
      </c>
    </row>
    <row r="23" spans="1:21">
      <c r="A23" s="1" t="s">
        <v>32</v>
      </c>
      <c r="C23" s="6">
        <v>0</v>
      </c>
      <c r="D23" s="6"/>
      <c r="E23" s="6">
        <v>46905343</v>
      </c>
      <c r="F23" s="6"/>
      <c r="G23" s="6">
        <v>0</v>
      </c>
      <c r="H23" s="6"/>
      <c r="I23" s="6">
        <f t="shared" si="0"/>
        <v>46905343</v>
      </c>
      <c r="J23" s="6"/>
      <c r="K23" s="9">
        <f t="shared" si="1"/>
        <v>-0.12888403508466786</v>
      </c>
      <c r="L23" s="6"/>
      <c r="M23" s="6">
        <v>92482470</v>
      </c>
      <c r="N23" s="6"/>
      <c r="O23" s="6">
        <v>3115339</v>
      </c>
      <c r="P23" s="6"/>
      <c r="Q23" s="6">
        <v>-38261427</v>
      </c>
      <c r="R23" s="6"/>
      <c r="S23" s="6">
        <f t="shared" si="2"/>
        <v>57336382</v>
      </c>
      <c r="T23" s="6"/>
      <c r="U23" s="9">
        <f t="shared" si="3"/>
        <v>-1.6183004724322353E-2</v>
      </c>
    </row>
    <row r="24" spans="1:21">
      <c r="A24" s="1" t="s">
        <v>118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9">
        <f t="shared" si="1"/>
        <v>0</v>
      </c>
      <c r="L24" s="6"/>
      <c r="M24" s="6">
        <v>0</v>
      </c>
      <c r="N24" s="6"/>
      <c r="O24" s="6">
        <v>0</v>
      </c>
      <c r="P24" s="6"/>
      <c r="Q24" s="6">
        <v>-61330329</v>
      </c>
      <c r="R24" s="6"/>
      <c r="S24" s="6">
        <f t="shared" si="2"/>
        <v>-61330329</v>
      </c>
      <c r="T24" s="6"/>
      <c r="U24" s="9">
        <f t="shared" si="3"/>
        <v>1.7310283093049786E-2</v>
      </c>
    </row>
    <row r="25" spans="1:21">
      <c r="A25" s="1" t="s">
        <v>34</v>
      </c>
      <c r="C25" s="6">
        <v>0</v>
      </c>
      <c r="D25" s="6"/>
      <c r="E25" s="6">
        <v>-8973503</v>
      </c>
      <c r="F25" s="6"/>
      <c r="G25" s="6">
        <v>0</v>
      </c>
      <c r="H25" s="6"/>
      <c r="I25" s="6">
        <f t="shared" si="0"/>
        <v>-8973503</v>
      </c>
      <c r="J25" s="6"/>
      <c r="K25" s="9">
        <f t="shared" si="1"/>
        <v>2.4656919692163264E-2</v>
      </c>
      <c r="L25" s="6"/>
      <c r="M25" s="6">
        <v>163236752</v>
      </c>
      <c r="N25" s="6"/>
      <c r="O25" s="6">
        <v>-132485529</v>
      </c>
      <c r="P25" s="6"/>
      <c r="Q25" s="6">
        <v>-2453829</v>
      </c>
      <c r="R25" s="6"/>
      <c r="S25" s="6">
        <f t="shared" si="2"/>
        <v>28297394</v>
      </c>
      <c r="T25" s="6"/>
      <c r="U25" s="9">
        <f t="shared" si="3"/>
        <v>-7.9868461317983228E-3</v>
      </c>
    </row>
    <row r="26" spans="1:21">
      <c r="A26" s="1" t="s">
        <v>27</v>
      </c>
      <c r="C26" s="6">
        <v>0</v>
      </c>
      <c r="D26" s="6"/>
      <c r="E26" s="6">
        <v>15672988</v>
      </c>
      <c r="F26" s="6"/>
      <c r="G26" s="6">
        <v>0</v>
      </c>
      <c r="H26" s="6"/>
      <c r="I26" s="6">
        <f t="shared" si="0"/>
        <v>15672988</v>
      </c>
      <c r="J26" s="6"/>
      <c r="K26" s="9">
        <f t="shared" si="1"/>
        <v>-4.3065412297988701E-2</v>
      </c>
      <c r="L26" s="6"/>
      <c r="M26" s="6">
        <v>86942861</v>
      </c>
      <c r="N26" s="6"/>
      <c r="O26" s="6">
        <v>-351348093</v>
      </c>
      <c r="P26" s="6"/>
      <c r="Q26" s="6">
        <v>-21657559</v>
      </c>
      <c r="R26" s="6"/>
      <c r="S26" s="6">
        <f t="shared" si="2"/>
        <v>-286062791</v>
      </c>
      <c r="T26" s="6"/>
      <c r="U26" s="9">
        <f t="shared" si="3"/>
        <v>8.0740279325713954E-2</v>
      </c>
    </row>
    <row r="27" spans="1:21">
      <c r="A27" s="1" t="s">
        <v>33</v>
      </c>
      <c r="C27" s="6">
        <v>0</v>
      </c>
      <c r="D27" s="6"/>
      <c r="E27" s="6">
        <v>-120661337</v>
      </c>
      <c r="F27" s="6"/>
      <c r="G27" s="6">
        <v>0</v>
      </c>
      <c r="H27" s="6"/>
      <c r="I27" s="6">
        <f t="shared" si="0"/>
        <v>-120661337</v>
      </c>
      <c r="J27" s="6"/>
      <c r="K27" s="9">
        <f t="shared" si="1"/>
        <v>0.33154687710674946</v>
      </c>
      <c r="L27" s="6"/>
      <c r="M27" s="6">
        <v>341555500</v>
      </c>
      <c r="N27" s="6"/>
      <c r="O27" s="6">
        <v>117975623</v>
      </c>
      <c r="P27" s="6"/>
      <c r="Q27" s="6">
        <v>32669754</v>
      </c>
      <c r="R27" s="6"/>
      <c r="S27" s="6">
        <f t="shared" si="2"/>
        <v>492200877</v>
      </c>
      <c r="T27" s="6"/>
      <c r="U27" s="9">
        <f t="shared" si="3"/>
        <v>-0.138922074256562</v>
      </c>
    </row>
    <row r="28" spans="1:21">
      <c r="A28" s="1" t="s">
        <v>119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9">
        <f t="shared" si="1"/>
        <v>0</v>
      </c>
      <c r="L28" s="6"/>
      <c r="M28" s="6">
        <v>0</v>
      </c>
      <c r="N28" s="6"/>
      <c r="O28" s="6">
        <v>0</v>
      </c>
      <c r="P28" s="6"/>
      <c r="Q28" s="6">
        <v>114242620</v>
      </c>
      <c r="R28" s="6"/>
      <c r="S28" s="6">
        <f t="shared" si="2"/>
        <v>114242620</v>
      </c>
      <c r="T28" s="6"/>
      <c r="U28" s="9">
        <f t="shared" si="3"/>
        <v>-3.2244602723258041E-2</v>
      </c>
    </row>
    <row r="29" spans="1:21">
      <c r="A29" s="1" t="s">
        <v>106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9">
        <f t="shared" si="1"/>
        <v>0</v>
      </c>
      <c r="L29" s="6"/>
      <c r="M29" s="6">
        <v>19994325</v>
      </c>
      <c r="N29" s="6"/>
      <c r="O29" s="6">
        <v>0</v>
      </c>
      <c r="P29" s="6"/>
      <c r="Q29" s="6">
        <v>79408124</v>
      </c>
      <c r="R29" s="6"/>
      <c r="S29" s="6">
        <f t="shared" si="2"/>
        <v>99402449</v>
      </c>
      <c r="T29" s="6"/>
      <c r="U29" s="9">
        <f t="shared" si="3"/>
        <v>-2.8056013401337593E-2</v>
      </c>
    </row>
    <row r="30" spans="1:21">
      <c r="A30" s="1" t="s">
        <v>120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9">
        <f t="shared" si="1"/>
        <v>0</v>
      </c>
      <c r="L30" s="6"/>
      <c r="M30" s="6">
        <v>0</v>
      </c>
      <c r="N30" s="6"/>
      <c r="O30" s="6">
        <v>0</v>
      </c>
      <c r="P30" s="6"/>
      <c r="Q30" s="6">
        <v>-107673388</v>
      </c>
      <c r="R30" s="6"/>
      <c r="S30" s="6">
        <f t="shared" si="2"/>
        <v>-107673388</v>
      </c>
      <c r="T30" s="6"/>
      <c r="U30" s="9">
        <f t="shared" si="3"/>
        <v>3.0390458656561092E-2</v>
      </c>
    </row>
    <row r="31" spans="1:21">
      <c r="A31" s="1" t="s">
        <v>17</v>
      </c>
      <c r="C31" s="6">
        <v>0</v>
      </c>
      <c r="D31" s="6"/>
      <c r="E31" s="6">
        <v>8188348</v>
      </c>
      <c r="F31" s="6"/>
      <c r="G31" s="6">
        <v>0</v>
      </c>
      <c r="H31" s="6"/>
      <c r="I31" s="6">
        <f t="shared" si="0"/>
        <v>8188348</v>
      </c>
      <c r="J31" s="6"/>
      <c r="K31" s="9">
        <f t="shared" si="1"/>
        <v>-2.2499512068752378E-2</v>
      </c>
      <c r="L31" s="6"/>
      <c r="M31" s="6">
        <v>235152500</v>
      </c>
      <c r="N31" s="6"/>
      <c r="O31" s="6">
        <v>-213628400</v>
      </c>
      <c r="P31" s="6"/>
      <c r="Q31" s="6">
        <v>32950988</v>
      </c>
      <c r="R31" s="6"/>
      <c r="S31" s="6">
        <f t="shared" si="2"/>
        <v>54475088</v>
      </c>
      <c r="T31" s="6"/>
      <c r="U31" s="9">
        <f t="shared" si="3"/>
        <v>-1.5375413929359474E-2</v>
      </c>
    </row>
    <row r="32" spans="1:21">
      <c r="A32" s="1" t="s">
        <v>22</v>
      </c>
      <c r="C32" s="6">
        <v>0</v>
      </c>
      <c r="D32" s="6"/>
      <c r="E32" s="6">
        <v>11416564</v>
      </c>
      <c r="F32" s="6"/>
      <c r="G32" s="6">
        <v>0</v>
      </c>
      <c r="H32" s="6"/>
      <c r="I32" s="6">
        <f t="shared" si="0"/>
        <v>11416564</v>
      </c>
      <c r="J32" s="6"/>
      <c r="K32" s="9">
        <f t="shared" si="1"/>
        <v>-3.1369834245159572E-2</v>
      </c>
      <c r="L32" s="6"/>
      <c r="M32" s="6">
        <v>194599079</v>
      </c>
      <c r="N32" s="6"/>
      <c r="O32" s="6">
        <v>-68210373</v>
      </c>
      <c r="P32" s="6"/>
      <c r="Q32" s="6">
        <v>31008472</v>
      </c>
      <c r="R32" s="6"/>
      <c r="S32" s="6">
        <f t="shared" si="2"/>
        <v>157397178</v>
      </c>
      <c r="T32" s="6"/>
      <c r="U32" s="9">
        <f t="shared" si="3"/>
        <v>-4.4424834395183951E-2</v>
      </c>
    </row>
    <row r="33" spans="1:21">
      <c r="A33" s="1" t="s">
        <v>121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9">
        <f t="shared" si="1"/>
        <v>0</v>
      </c>
      <c r="L33" s="6"/>
      <c r="M33" s="6">
        <v>0</v>
      </c>
      <c r="N33" s="6"/>
      <c r="O33" s="6">
        <v>0</v>
      </c>
      <c r="P33" s="6"/>
      <c r="Q33" s="6">
        <v>36360205</v>
      </c>
      <c r="R33" s="6"/>
      <c r="S33" s="6">
        <f t="shared" si="2"/>
        <v>36360205</v>
      </c>
      <c r="T33" s="6"/>
      <c r="U33" s="9">
        <f t="shared" si="3"/>
        <v>-1.0262547945427202E-2</v>
      </c>
    </row>
    <row r="34" spans="1:21">
      <c r="A34" s="1" t="s">
        <v>15</v>
      </c>
      <c r="C34" s="6">
        <v>0</v>
      </c>
      <c r="D34" s="6"/>
      <c r="E34" s="6">
        <v>-83379814</v>
      </c>
      <c r="F34" s="6"/>
      <c r="G34" s="6">
        <v>0</v>
      </c>
      <c r="H34" s="6"/>
      <c r="I34" s="6">
        <f t="shared" si="0"/>
        <v>-83379814</v>
      </c>
      <c r="J34" s="6"/>
      <c r="K34" s="9">
        <f t="shared" si="1"/>
        <v>0.22910666857140519</v>
      </c>
      <c r="L34" s="6"/>
      <c r="M34" s="6">
        <v>36940024</v>
      </c>
      <c r="N34" s="6"/>
      <c r="O34" s="6">
        <v>-102711408</v>
      </c>
      <c r="P34" s="6"/>
      <c r="Q34" s="6">
        <v>5037475</v>
      </c>
      <c r="R34" s="6"/>
      <c r="S34" s="6">
        <f t="shared" si="2"/>
        <v>-60733909</v>
      </c>
      <c r="T34" s="6"/>
      <c r="U34" s="9">
        <f t="shared" si="3"/>
        <v>1.7141945515040759E-2</v>
      </c>
    </row>
    <row r="35" spans="1:21">
      <c r="A35" s="1" t="s">
        <v>122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9">
        <f t="shared" si="1"/>
        <v>0</v>
      </c>
      <c r="L35" s="6"/>
      <c r="M35" s="6">
        <v>0</v>
      </c>
      <c r="N35" s="6"/>
      <c r="O35" s="6">
        <v>0</v>
      </c>
      <c r="P35" s="6"/>
      <c r="Q35" s="6">
        <v>-3782784537</v>
      </c>
      <c r="R35" s="6"/>
      <c r="S35" s="6">
        <f t="shared" si="2"/>
        <v>-3782784537</v>
      </c>
      <c r="T35" s="6"/>
      <c r="U35" s="9">
        <f t="shared" si="3"/>
        <v>1.0676784599587141</v>
      </c>
    </row>
    <row r="36" spans="1:21">
      <c r="A36" s="1" t="s">
        <v>123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9">
        <f t="shared" si="1"/>
        <v>0</v>
      </c>
      <c r="L36" s="6"/>
      <c r="M36" s="6">
        <v>0</v>
      </c>
      <c r="N36" s="6"/>
      <c r="O36" s="6">
        <v>0</v>
      </c>
      <c r="P36" s="6"/>
      <c r="Q36" s="6">
        <v>3217250</v>
      </c>
      <c r="R36" s="6"/>
      <c r="S36" s="6">
        <f t="shared" si="2"/>
        <v>3217250</v>
      </c>
      <c r="T36" s="6"/>
      <c r="U36" s="9">
        <f t="shared" si="3"/>
        <v>-9.0805820202129401E-4</v>
      </c>
    </row>
    <row r="37" spans="1:21">
      <c r="A37" s="1" t="s">
        <v>124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9">
        <f t="shared" si="1"/>
        <v>0</v>
      </c>
      <c r="L37" s="6"/>
      <c r="M37" s="6">
        <v>0</v>
      </c>
      <c r="N37" s="6"/>
      <c r="O37" s="6">
        <v>0</v>
      </c>
      <c r="P37" s="6"/>
      <c r="Q37" s="6">
        <v>-172085427</v>
      </c>
      <c r="R37" s="6"/>
      <c r="S37" s="6">
        <f t="shared" si="2"/>
        <v>-172085427</v>
      </c>
      <c r="T37" s="6"/>
      <c r="U37" s="9">
        <f t="shared" si="3"/>
        <v>4.8570544233642599E-2</v>
      </c>
    </row>
    <row r="38" spans="1:21">
      <c r="A38" s="1" t="s">
        <v>28</v>
      </c>
      <c r="C38" s="6">
        <v>0</v>
      </c>
      <c r="D38" s="6"/>
      <c r="E38" s="6">
        <v>-254356221</v>
      </c>
      <c r="F38" s="6"/>
      <c r="G38" s="6">
        <v>0</v>
      </c>
      <c r="H38" s="6"/>
      <c r="I38" s="6">
        <f t="shared" si="0"/>
        <v>-254356221</v>
      </c>
      <c r="J38" s="6"/>
      <c r="K38" s="9">
        <f t="shared" si="1"/>
        <v>0.6989066493206868</v>
      </c>
      <c r="L38" s="6"/>
      <c r="M38" s="6">
        <v>19689201</v>
      </c>
      <c r="N38" s="6"/>
      <c r="O38" s="6">
        <v>-299911968</v>
      </c>
      <c r="P38" s="6"/>
      <c r="Q38" s="6">
        <v>6124962</v>
      </c>
      <c r="R38" s="6"/>
      <c r="S38" s="6">
        <f t="shared" si="2"/>
        <v>-274097805</v>
      </c>
      <c r="T38" s="6"/>
      <c r="U38" s="9">
        <f t="shared" si="3"/>
        <v>7.7363201487693919E-2</v>
      </c>
    </row>
    <row r="39" spans="1:21">
      <c r="A39" s="1" t="s">
        <v>125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9">
        <f t="shared" si="1"/>
        <v>0</v>
      </c>
      <c r="L39" s="6"/>
      <c r="M39" s="6">
        <v>0</v>
      </c>
      <c r="N39" s="6"/>
      <c r="O39" s="6">
        <v>0</v>
      </c>
      <c r="P39" s="6"/>
      <c r="Q39" s="6">
        <v>-275854405</v>
      </c>
      <c r="R39" s="6"/>
      <c r="S39" s="6">
        <f t="shared" si="2"/>
        <v>-275854405</v>
      </c>
      <c r="T39" s="6"/>
      <c r="U39" s="9">
        <f t="shared" si="3"/>
        <v>7.7858996044433554E-2</v>
      </c>
    </row>
    <row r="40" spans="1:21">
      <c r="A40" s="1" t="s">
        <v>126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9">
        <f t="shared" si="1"/>
        <v>0</v>
      </c>
      <c r="L40" s="6"/>
      <c r="M40" s="6">
        <v>0</v>
      </c>
      <c r="N40" s="6"/>
      <c r="O40" s="6">
        <v>0</v>
      </c>
      <c r="P40" s="6"/>
      <c r="Q40" s="6">
        <v>0</v>
      </c>
      <c r="R40" s="6"/>
      <c r="S40" s="6">
        <f t="shared" si="2"/>
        <v>0</v>
      </c>
      <c r="T40" s="6"/>
      <c r="U40" s="9">
        <f t="shared" si="3"/>
        <v>0</v>
      </c>
    </row>
    <row r="41" spans="1:21">
      <c r="A41" s="1" t="s">
        <v>21</v>
      </c>
      <c r="C41" s="6">
        <v>0</v>
      </c>
      <c r="D41" s="6"/>
      <c r="E41" s="6">
        <v>-145663792</v>
      </c>
      <c r="F41" s="6"/>
      <c r="G41" s="6">
        <v>0</v>
      </c>
      <c r="H41" s="6"/>
      <c r="I41" s="6">
        <f t="shared" si="0"/>
        <v>-145663792</v>
      </c>
      <c r="J41" s="6"/>
      <c r="K41" s="9">
        <f t="shared" si="1"/>
        <v>0.40024730825854443</v>
      </c>
      <c r="L41" s="6"/>
      <c r="M41" s="6">
        <v>88743902</v>
      </c>
      <c r="N41" s="6"/>
      <c r="O41" s="6">
        <v>-103581286</v>
      </c>
      <c r="P41" s="6"/>
      <c r="Q41" s="6">
        <v>0</v>
      </c>
      <c r="R41" s="6"/>
      <c r="S41" s="6">
        <f t="shared" si="2"/>
        <v>-14837384</v>
      </c>
      <c r="T41" s="6"/>
      <c r="U41" s="9">
        <f t="shared" si="3"/>
        <v>4.1878027003619603E-3</v>
      </c>
    </row>
    <row r="42" spans="1:21">
      <c r="A42" s="1" t="s">
        <v>36</v>
      </c>
      <c r="C42" s="6">
        <v>0</v>
      </c>
      <c r="D42" s="6"/>
      <c r="E42" s="6">
        <v>-9183747</v>
      </c>
      <c r="F42" s="6"/>
      <c r="G42" s="6">
        <v>0</v>
      </c>
      <c r="H42" s="6"/>
      <c r="I42" s="6">
        <f t="shared" si="0"/>
        <v>-9183747</v>
      </c>
      <c r="J42" s="6"/>
      <c r="K42" s="9">
        <f t="shared" si="1"/>
        <v>2.5234617100160915E-2</v>
      </c>
      <c r="L42" s="6"/>
      <c r="M42" s="6">
        <v>0</v>
      </c>
      <c r="N42" s="6"/>
      <c r="O42" s="6">
        <v>-9183747</v>
      </c>
      <c r="P42" s="6"/>
      <c r="Q42" s="6">
        <v>0</v>
      </c>
      <c r="R42" s="6"/>
      <c r="S42" s="6">
        <f t="shared" si="2"/>
        <v>-9183747</v>
      </c>
      <c r="T42" s="6"/>
      <c r="U42" s="9">
        <f t="shared" si="3"/>
        <v>2.5920823027860604E-3</v>
      </c>
    </row>
    <row r="43" spans="1:21">
      <c r="A43" s="1" t="s">
        <v>37</v>
      </c>
      <c r="C43" s="6">
        <v>0</v>
      </c>
      <c r="D43" s="6"/>
      <c r="E43" s="6">
        <v>-25422441</v>
      </c>
      <c r="F43" s="6"/>
      <c r="G43" s="6">
        <v>0</v>
      </c>
      <c r="H43" s="6"/>
      <c r="I43" s="6">
        <f t="shared" si="0"/>
        <v>-25422441</v>
      </c>
      <c r="J43" s="6"/>
      <c r="K43" s="9">
        <f t="shared" si="1"/>
        <v>6.9854446598586833E-2</v>
      </c>
      <c r="L43" s="6"/>
      <c r="M43" s="6">
        <v>0</v>
      </c>
      <c r="N43" s="6"/>
      <c r="O43" s="6">
        <v>-25422441</v>
      </c>
      <c r="P43" s="6"/>
      <c r="Q43" s="6">
        <v>0</v>
      </c>
      <c r="R43" s="6"/>
      <c r="S43" s="6">
        <f t="shared" si="2"/>
        <v>-25422441</v>
      </c>
      <c r="T43" s="6"/>
      <c r="U43" s="9">
        <f t="shared" si="3"/>
        <v>7.1754001291327776E-3</v>
      </c>
    </row>
    <row r="44" spans="1:21" ht="24.75" thickBot="1">
      <c r="C44" s="7">
        <f>SUM(C8:C43)</f>
        <v>39361977</v>
      </c>
      <c r="D44" s="6"/>
      <c r="E44" s="7">
        <f>SUM(E8:E43)</f>
        <v>-526025573</v>
      </c>
      <c r="F44" s="6"/>
      <c r="G44" s="7">
        <f>SUM(G8:G43)</f>
        <v>122729126</v>
      </c>
      <c r="H44" s="6"/>
      <c r="I44" s="7">
        <f>SUM(I8:I43)</f>
        <v>-363934470</v>
      </c>
      <c r="J44" s="6"/>
      <c r="K44" s="10">
        <f>SUM(K8:K43)</f>
        <v>1</v>
      </c>
      <c r="L44" s="6"/>
      <c r="M44" s="7">
        <f>SUM(M8:M43)</f>
        <v>2358119238</v>
      </c>
      <c r="N44" s="6"/>
      <c r="O44" s="7">
        <f>SUM(O8:O43)</f>
        <v>-1983524832</v>
      </c>
      <c r="P44" s="6"/>
      <c r="Q44" s="7">
        <f>SUM(Q8:Q43)</f>
        <v>-3917594175</v>
      </c>
      <c r="R44" s="6"/>
      <c r="S44" s="7">
        <f>SUM(S8:S43)</f>
        <v>-3542999769</v>
      </c>
      <c r="T44" s="6"/>
      <c r="U44" s="10">
        <f>SUM(U8:U43)</f>
        <v>1</v>
      </c>
    </row>
    <row r="45" spans="1:21" ht="24.75" thickTop="1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2022-08-29T05:03:40Z</dcterms:created>
  <dcterms:modified xsi:type="dcterms:W3CDTF">2022-08-31T11:35:44Z</dcterms:modified>
</cp:coreProperties>
</file>