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خرداد\"/>
    </mc:Choice>
  </mc:AlternateContent>
  <xr:revisionPtr revIDLastSave="0" documentId="13_ncr:1_{A1E0BD2C-022D-4116-9638-3D71E0D331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5" l="1"/>
  <c r="E8" i="15" s="1"/>
  <c r="E10" i="15"/>
  <c r="C10" i="15"/>
  <c r="C9" i="14"/>
  <c r="M18" i="8"/>
  <c r="K18" i="8"/>
  <c r="E19" i="12"/>
  <c r="I19" i="12" s="1"/>
  <c r="E43" i="11"/>
  <c r="C43" i="11"/>
  <c r="I14" i="9"/>
  <c r="I13" i="9"/>
  <c r="M9" i="8"/>
  <c r="M10" i="8"/>
  <c r="M11" i="8"/>
  <c r="M12" i="8"/>
  <c r="M13" i="8"/>
  <c r="M14" i="8"/>
  <c r="M15" i="8"/>
  <c r="M16" i="8"/>
  <c r="M17" i="8"/>
  <c r="M8" i="8"/>
  <c r="F35" i="9"/>
  <c r="C9" i="15"/>
  <c r="I18" i="12"/>
  <c r="I17" i="12"/>
  <c r="I16" i="12"/>
  <c r="I14" i="12"/>
  <c r="I13" i="12"/>
  <c r="I11" i="12"/>
  <c r="I9" i="12"/>
  <c r="I8" i="12"/>
  <c r="I41" i="11"/>
  <c r="I40" i="11"/>
  <c r="I27" i="11"/>
  <c r="I10" i="11"/>
  <c r="I9" i="11"/>
  <c r="I8" i="11"/>
  <c r="I42" i="11"/>
  <c r="I26" i="11"/>
  <c r="E10" i="13"/>
  <c r="G8" i="13" s="1"/>
  <c r="G19" i="12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E9" i="14"/>
  <c r="K9" i="13"/>
  <c r="I10" i="13"/>
  <c r="K8" i="13" s="1"/>
  <c r="K10" i="13" s="1"/>
  <c r="C19" i="12"/>
  <c r="K19" i="12"/>
  <c r="M19" i="12"/>
  <c r="O19" i="12"/>
  <c r="Q9" i="12"/>
  <c r="Q10" i="12"/>
  <c r="Q11" i="12"/>
  <c r="Q12" i="12"/>
  <c r="Q13" i="12"/>
  <c r="Q14" i="12"/>
  <c r="Q15" i="12"/>
  <c r="Q16" i="12"/>
  <c r="Q17" i="12"/>
  <c r="Q18" i="12"/>
  <c r="Q8" i="12"/>
  <c r="Q19" i="12" s="1"/>
  <c r="I10" i="12"/>
  <c r="I12" i="12"/>
  <c r="I15" i="12"/>
  <c r="G43" i="11"/>
  <c r="Q43" i="11"/>
  <c r="S42" i="11"/>
  <c r="O43" i="11"/>
  <c r="M43" i="11"/>
  <c r="S40" i="11"/>
  <c r="S8" i="11"/>
  <c r="S43" i="11" s="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1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8" i="10"/>
  <c r="O49" i="10"/>
  <c r="M49" i="10"/>
  <c r="G49" i="10"/>
  <c r="E49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8" i="9"/>
  <c r="I9" i="9"/>
  <c r="I10" i="9"/>
  <c r="I11" i="9"/>
  <c r="I12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8" i="9"/>
  <c r="E34" i="9"/>
  <c r="G34" i="9"/>
  <c r="M34" i="9"/>
  <c r="O34" i="9"/>
  <c r="I18" i="8"/>
  <c r="O18" i="8"/>
  <c r="Q18" i="8"/>
  <c r="S17" i="8"/>
  <c r="S9" i="8"/>
  <c r="S10" i="8"/>
  <c r="S11" i="8"/>
  <c r="S12" i="8"/>
  <c r="S13" i="8"/>
  <c r="S14" i="8"/>
  <c r="S15" i="8"/>
  <c r="S16" i="8"/>
  <c r="S8" i="8"/>
  <c r="S18" i="8" s="1"/>
  <c r="I10" i="7"/>
  <c r="K10" i="7"/>
  <c r="M10" i="7"/>
  <c r="O10" i="7"/>
  <c r="Q10" i="7"/>
  <c r="S10" i="7"/>
  <c r="K10" i="6"/>
  <c r="M10" i="6"/>
  <c r="O10" i="6"/>
  <c r="Q10" i="6"/>
  <c r="S10" i="6"/>
  <c r="AK16" i="3"/>
  <c r="AI16" i="3"/>
  <c r="AG16" i="3"/>
  <c r="AA16" i="3"/>
  <c r="W16" i="3"/>
  <c r="S16" i="3"/>
  <c r="Q16" i="3"/>
  <c r="Y31" i="1"/>
  <c r="E31" i="1"/>
  <c r="G31" i="1"/>
  <c r="K31" i="1"/>
  <c r="O31" i="1"/>
  <c r="U31" i="1"/>
  <c r="W31" i="1"/>
  <c r="E9" i="15" l="1"/>
  <c r="G11" i="15"/>
  <c r="C8" i="15"/>
  <c r="I34" i="9"/>
  <c r="I43" i="11"/>
  <c r="K42" i="11" s="1"/>
  <c r="U42" i="11"/>
  <c r="I49" i="10"/>
  <c r="G9" i="13"/>
  <c r="G10" i="13" s="1"/>
  <c r="U12" i="11"/>
  <c r="U15" i="11"/>
  <c r="U31" i="11"/>
  <c r="U41" i="11"/>
  <c r="U19" i="11"/>
  <c r="U35" i="11"/>
  <c r="U23" i="11"/>
  <c r="U39" i="11"/>
  <c r="U11" i="11"/>
  <c r="U27" i="11"/>
  <c r="K14" i="11"/>
  <c r="K30" i="11"/>
  <c r="U8" i="11"/>
  <c r="U38" i="11"/>
  <c r="U34" i="11"/>
  <c r="U30" i="11"/>
  <c r="U26" i="11"/>
  <c r="U22" i="11"/>
  <c r="U18" i="11"/>
  <c r="U14" i="11"/>
  <c r="U10" i="11"/>
  <c r="U37" i="11"/>
  <c r="U33" i="11"/>
  <c r="U29" i="11"/>
  <c r="U25" i="11"/>
  <c r="U21" i="11"/>
  <c r="U17" i="11"/>
  <c r="U13" i="11"/>
  <c r="U9" i="11"/>
  <c r="U40" i="11"/>
  <c r="U36" i="11"/>
  <c r="U32" i="11"/>
  <c r="U28" i="11"/>
  <c r="U24" i="11"/>
  <c r="U20" i="11"/>
  <c r="U16" i="11"/>
  <c r="Q49" i="10"/>
  <c r="Q34" i="9"/>
  <c r="K36" i="11" l="1"/>
  <c r="K20" i="11"/>
  <c r="K33" i="11"/>
  <c r="K35" i="11"/>
  <c r="K17" i="11"/>
  <c r="K11" i="11"/>
  <c r="K8" i="11"/>
  <c r="K26" i="11"/>
  <c r="K10" i="11"/>
  <c r="K29" i="11"/>
  <c r="K13" i="11"/>
  <c r="K32" i="11"/>
  <c r="K16" i="11"/>
  <c r="K31" i="11"/>
  <c r="K38" i="11"/>
  <c r="K22" i="11"/>
  <c r="K41" i="11"/>
  <c r="K25" i="11"/>
  <c r="K9" i="11"/>
  <c r="K28" i="11"/>
  <c r="K12" i="11"/>
  <c r="K27" i="11"/>
  <c r="C7" i="15"/>
  <c r="K34" i="11"/>
  <c r="K18" i="11"/>
  <c r="K37" i="11"/>
  <c r="K21" i="11"/>
  <c r="K40" i="11"/>
  <c r="K24" i="11"/>
  <c r="K39" i="11"/>
  <c r="K15" i="11"/>
  <c r="K19" i="11"/>
  <c r="U43" i="11"/>
  <c r="K23" i="11"/>
  <c r="K43" i="11" l="1"/>
  <c r="E7" i="15"/>
  <c r="E11" i="15" s="1"/>
</calcChain>
</file>

<file path=xl/sharedStrings.xml><?xml version="1.0" encoding="utf-8"?>
<sst xmlns="http://schemas.openxmlformats.org/spreadsheetml/2006/main" count="578" uniqueCount="147">
  <si>
    <t>صندوق سرمایه‌گذاری مشترک مدرسه کسب و کار صوفی رازی</t>
  </si>
  <si>
    <t>صورت وضعیت پورتفوی</t>
  </si>
  <si>
    <t>برای ماه منتهی به 1401/03/31</t>
  </si>
  <si>
    <t>نام شرکت</t>
  </si>
  <si>
    <t>1401/02/31</t>
  </si>
  <si>
    <t>تغییرات طی دوره</t>
  </si>
  <si>
    <t>1401/03/31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</si>
  <si>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</si>
  <si>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</si>
  <si>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</si>
  <si>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</si>
  <si>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</si>
  <si>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</si>
  <si>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</si>
  <si>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</si>
  <si>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</si>
  <si>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تجارت</t>
  </si>
  <si>
    <t>پتروشیمی تندگویان</t>
  </si>
  <si>
    <t>توسعه حمل و نقل ریلی پارسیان</t>
  </si>
  <si>
    <t>تولید ژلاتین کپسول ایران</t>
  </si>
  <si>
    <t>حفاری شمال</t>
  </si>
  <si>
    <t>زغال سنگ پروده طبس</t>
  </si>
  <si>
    <t>سرمایه گذاری سیمان تامین</t>
  </si>
  <si>
    <t>سرمایه‌گذاری‌ سپه‌</t>
  </si>
  <si>
    <t>سرمایه‌گذاری‌ صنعت‌ نفت‌</t>
  </si>
  <si>
    <t>سیمان‌مازندران‌</t>
  </si>
  <si>
    <t>شرکت آهن و فولاد ارفع</t>
  </si>
  <si>
    <t>صنایع شیمیایی کیمیاگران امروز</t>
  </si>
  <si>
    <t>فرآورده‌های‌ تزریقی‌ ایران‌</t>
  </si>
  <si>
    <t>فروسیلیس‌ ایران‌</t>
  </si>
  <si>
    <t>فولاد امیرکبیرکاشان</t>
  </si>
  <si>
    <t>گسترش نفت و گاز پارسیان</t>
  </si>
  <si>
    <t>مبین انرژی خلیج فارس</t>
  </si>
  <si>
    <t>نفت سپاهان</t>
  </si>
  <si>
    <t>کارخانجات‌ قند قزوین‌</t>
  </si>
  <si>
    <t>ح . سرمایه‌گذاری‌ سپه‌</t>
  </si>
  <si>
    <t>سنگ آهن گهرزمین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</si>
  <si>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</si>
  <si>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</si>
  <si>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</si>
  <si>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</si>
  <si>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</si>
  <si>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</si>
  <si>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</si>
  <si>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</si>
  <si>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</si>
  <si>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اسنادخزانه-م14بودجه98-010318</t>
  </si>
  <si>
    <t>بله</t>
  </si>
  <si>
    <t>1398/08/11</t>
  </si>
  <si>
    <t>1401/03/18</t>
  </si>
  <si>
    <t>اسنادخزانه-م14بودجه99-021025</t>
  </si>
  <si>
    <t>1400/01/08</t>
  </si>
  <si>
    <t>1402/10/25</t>
  </si>
  <si>
    <t>اسنادخزانه-م18بودجه99-010323</t>
  </si>
  <si>
    <t>1400/01/14</t>
  </si>
  <si>
    <t>1401/03/23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</si>
  <si>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</si>
  <si>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</si>
  <si>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</si>
  <si>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</si>
  <si>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</si>
  <si>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</si>
  <si>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</si>
  <si>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</si>
  <si>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</si>
  <si>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اسنادخزانه-م5بودجه99-020218</t>
  </si>
  <si>
    <t>1399/09/05</t>
  </si>
  <si>
    <t>1402/02/18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</si>
  <si>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</si>
  <si>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</si>
  <si>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</si>
  <si>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</si>
  <si>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</si>
  <si>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</si>
  <si>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</si>
  <si>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</si>
  <si>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</si>
  <si>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</si>
  <si>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</si>
  <si>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</si>
  <si>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</si>
  <si>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بانک پاسارگاد هفت تیر</t>
  </si>
  <si>
    <t>207-8100-15444444-1</t>
  </si>
  <si>
    <t>1399/06/24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</si>
  <si>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</si>
  <si>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</si>
  <si>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</si>
  <si>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</si>
  <si>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</si>
  <si>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</si>
  <si>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</si>
  <si>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</si>
  <si>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</si>
  <si>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</si>
  <si>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</si>
  <si>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</si>
  <si>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</si>
  <si>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</si>
  <si>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</si>
  <si>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</si>
  <si>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1401/03/04</t>
  </si>
  <si>
    <t>1401/03/29</t>
  </si>
  <si>
    <t>1400/12/24</t>
  </si>
  <si>
    <t>1400/10/29</t>
  </si>
  <si>
    <t>1401/02/28</t>
  </si>
  <si>
    <t>1401/02/17</t>
  </si>
  <si>
    <t>1401/03/08</t>
  </si>
  <si>
    <t>بهای فروش</t>
  </si>
  <si>
    <t>ارزش دفتری</t>
  </si>
  <si>
    <t>سود و زیان ناشی از تغییر قیمت</t>
  </si>
  <si>
    <t>سود و زیان ناشی از فروش</t>
  </si>
  <si>
    <t>ملی‌ صنایع‌ مس‌ ایران‌</t>
  </si>
  <si>
    <t>توسعه‌معادن‌وفلزات‌</t>
  </si>
  <si>
    <t>فولاد مبارکه اصفهان</t>
  </si>
  <si>
    <t>سهامی ذوب آهن  اصفهان</t>
  </si>
  <si>
    <t>صندوق سکه طلای مفید</t>
  </si>
  <si>
    <t>سخت آژند</t>
  </si>
  <si>
    <t>صندوق پالایشی یکم-سهام</t>
  </si>
  <si>
    <t>ریل پرداز نو آفرین</t>
  </si>
  <si>
    <t>تمام سکه طرح جدید0012صادرات</t>
  </si>
  <si>
    <t>توسعه سامانه ی نرم افزاری نگین</t>
  </si>
  <si>
    <t>ذوب آهن اصفهان</t>
  </si>
  <si>
    <t>ح.زغال سنگ پروده طبس</t>
  </si>
  <si>
    <t>اسنادخزانه-م11بودجه98-001013</t>
  </si>
  <si>
    <t>اسنادخزانه-م9بودجه98-000923</t>
  </si>
  <si>
    <t>اسنادخزانه-م12بودجه98-001111</t>
  </si>
  <si>
    <t>اسنادخزانه-م17بودجه99-010226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</si>
  <si>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</si>
  <si>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</si>
  <si>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</si>
  <si>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</si>
  <si>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</si>
  <si>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</si>
  <si>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</si>
  <si>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</si>
  <si>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</si>
  <si>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</si>
  <si>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</si>
  <si>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</si>
  <si>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</si>
  <si>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</si>
  <si>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1401/03/01</t>
  </si>
  <si>
    <t>-</t>
  </si>
  <si>
    <t>سایر</t>
  </si>
  <si>
    <t>سایر درآمدهای تنزیل سود سهام</t>
  </si>
  <si>
    <t xml:space="preserve">از ابتدای سال مالی 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</si>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</sst>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FF0000"/>
      <name val="B Mitra"/>
      <charset val="178"/>
    </font>
    <font>
      <sz val="16"/>
      <color theme="1"/>
      <name val="B Mitra"/>
      <charset val="178"/>
    </font>
    <font>
      <b/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37" fontId="2" fillId="0" borderId="0" xfId="0" applyNumberFormat="1" applyFont="1"/>
    <xf numFmtId="37" fontId="2" fillId="0" borderId="2" xfId="0" applyNumberFormat="1" applyFont="1" applyBorder="1"/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0" xfId="0" applyFont="1" applyAlignment="1"/>
    <xf numFmtId="37" fontId="2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2" fillId="0" borderId="0" xfId="1" applyNumberFormat="1" applyFont="1"/>
    <xf numFmtId="164" fontId="2" fillId="0" borderId="0" xfId="0" applyNumberFormat="1" applyFont="1"/>
    <xf numFmtId="37" fontId="5" fillId="0" borderId="0" xfId="0" applyNumberFormat="1" applyFont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37" fontId="6" fillId="0" borderId="0" xfId="0" applyNumberFormat="1" applyFont="1" applyAlignment="1">
      <alignment horizontal="center"/>
    </xf>
    <xf numFmtId="37" fontId="5" fillId="0" borderId="0" xfId="0" applyNumberFormat="1" applyFont="1" applyFill="1"/>
    <xf numFmtId="0" fontId="2" fillId="0" borderId="0" xfId="0" applyFont="1" applyFill="1"/>
    <xf numFmtId="164" fontId="5" fillId="0" borderId="0" xfId="1" applyNumberFormat="1" applyFont="1" applyFill="1"/>
    <xf numFmtId="3" fontId="5" fillId="0" borderId="0" xfId="0" applyNumberFormat="1" applyFont="1" applyFill="1"/>
    <xf numFmtId="0" fontId="5" fillId="0" borderId="0" xfId="0" applyFont="1" applyFill="1"/>
    <xf numFmtId="37" fontId="6" fillId="0" borderId="2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2" xfId="0" applyNumberFormat="1" applyFont="1" applyBorder="1" applyAlignment="1">
      <alignment horizontal="center"/>
    </xf>
    <xf numFmtId="37" fontId="2" fillId="0" borderId="0" xfId="0" applyNumberFormat="1" applyFont="1" applyFill="1" applyAlignment="1">
      <alignment horizontal="center"/>
    </xf>
    <xf numFmtId="0" fontId="6" fillId="0" borderId="0" xfId="0" applyFont="1" applyFill="1"/>
    <xf numFmtId="37" fontId="6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219075</xdr:colOff>
          <xdr:row>34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7931272-D4D8-BDD2-98D2-38C68409D2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50E79-8A5D-472C-B528-04B3656CE135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219075</xdr:colOff>
                <xdr:row>34</xdr:row>
                <xdr:rowOff>95250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7"/>
  <sheetViews>
    <sheetView rightToLeft="1" topLeftCell="A32" workbookViewId="0">
      <selection activeCell="K53" sqref="K53"/>
    </sheetView>
  </sheetViews>
  <sheetFormatPr defaultRowHeight="24"/>
  <cols>
    <col min="1" max="1" width="30" style="1" bestFit="1" customWidth="1"/>
    <col min="2" max="2" width="1" style="1" customWidth="1"/>
    <col min="3" max="3" width="18.7109375" style="20" bestFit="1" customWidth="1"/>
    <col min="4" max="4" width="1" style="1" customWidth="1"/>
    <col min="5" max="5" width="19.42578125" style="20" bestFit="1" customWidth="1"/>
    <col min="6" max="6" width="1" style="1" customWidth="1"/>
    <col min="7" max="7" width="14.14062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24.75">
      <c r="A3" s="38" t="s">
        <v>84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1" ht="24.75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6" spans="1:21" ht="24.75">
      <c r="A6" s="36" t="s">
        <v>3</v>
      </c>
      <c r="C6" s="37" t="s">
        <v>86</v>
      </c>
      <c r="D6" s="37" t="s">
        <v>86</v>
      </c>
      <c r="E6" s="37" t="s">
        <v>86</v>
      </c>
      <c r="F6" s="37" t="s">
        <v>86</v>
      </c>
      <c r="G6" s="37" t="s">
        <v>86</v>
      </c>
      <c r="H6" s="37" t="s">
        <v>86</v>
      </c>
      <c r="I6" s="37" t="s">
        <v>86</v>
      </c>
      <c r="J6" s="37" t="s">
        <v>86</v>
      </c>
      <c r="K6" s="37" t="s">
        <v>86</v>
      </c>
      <c r="M6" s="37" t="s">
        <v>87</v>
      </c>
      <c r="N6" s="37" t="s">
        <v>87</v>
      </c>
      <c r="O6" s="37" t="s">
        <v>87</v>
      </c>
      <c r="P6" s="37" t="s">
        <v>87</v>
      </c>
      <c r="Q6" s="37" t="s">
        <v>87</v>
      </c>
      <c r="R6" s="37" t="s">
        <v>87</v>
      </c>
      <c r="S6" s="37" t="s">
        <v>87</v>
      </c>
      <c r="T6" s="37" t="s">
        <v>87</v>
      </c>
      <c r="U6" s="37" t="s">
        <v>87</v>
      </c>
    </row>
    <row r="7" spans="1:21" ht="24.75">
      <c r="A7" s="37" t="s">
        <v>3</v>
      </c>
      <c r="C7" s="39" t="s">
        <v>127</v>
      </c>
      <c r="D7" s="23"/>
      <c r="E7" s="39" t="s">
        <v>128</v>
      </c>
      <c r="G7" s="37" t="s">
        <v>129</v>
      </c>
      <c r="I7" s="37" t="s">
        <v>74</v>
      </c>
      <c r="K7" s="37" t="s">
        <v>130</v>
      </c>
      <c r="M7" s="37" t="s">
        <v>127</v>
      </c>
      <c r="O7" s="37" t="s">
        <v>128</v>
      </c>
      <c r="Q7" s="37" t="s">
        <v>129</v>
      </c>
      <c r="S7" s="37" t="s">
        <v>74</v>
      </c>
      <c r="U7" s="37" t="s">
        <v>130</v>
      </c>
    </row>
    <row r="8" spans="1:21">
      <c r="A8" s="1" t="s">
        <v>30</v>
      </c>
      <c r="C8" s="24">
        <v>49543544</v>
      </c>
      <c r="D8" s="24"/>
      <c r="E8" s="24">
        <v>-164161803</v>
      </c>
      <c r="F8" s="12"/>
      <c r="G8" s="12">
        <v>-22532824</v>
      </c>
      <c r="H8" s="12"/>
      <c r="I8" s="12">
        <f>C8+E8+G8</f>
        <v>-137151083</v>
      </c>
      <c r="J8" s="12"/>
      <c r="K8" s="8">
        <f>I8/$I$43</f>
        <v>0.17593595082980104</v>
      </c>
      <c r="L8" s="12"/>
      <c r="M8" s="12">
        <v>49543544</v>
      </c>
      <c r="N8" s="12"/>
      <c r="O8" s="12">
        <v>-281483595</v>
      </c>
      <c r="P8" s="12"/>
      <c r="Q8" s="12">
        <v>-22556573</v>
      </c>
      <c r="R8" s="12"/>
      <c r="S8" s="12">
        <f>M8+O8+Q8</f>
        <v>-254496624</v>
      </c>
      <c r="T8" s="12"/>
      <c r="U8" s="8">
        <f>S8/$S$43</f>
        <v>0.20539662871382963</v>
      </c>
    </row>
    <row r="9" spans="1:21">
      <c r="A9" s="1" t="s">
        <v>24</v>
      </c>
      <c r="C9" s="24">
        <v>0</v>
      </c>
      <c r="D9" s="24"/>
      <c r="E9" s="24">
        <v>-215142702</v>
      </c>
      <c r="F9" s="12"/>
      <c r="G9" s="12">
        <v>-17325912</v>
      </c>
      <c r="H9" s="12"/>
      <c r="I9" s="12">
        <f>C9+E9+G9</f>
        <v>-232468614</v>
      </c>
      <c r="J9" s="12"/>
      <c r="K9" s="8">
        <f t="shared" ref="K9:K42" si="0">I9/$I$43</f>
        <v>0.29820826600527828</v>
      </c>
      <c r="L9" s="12"/>
      <c r="M9" s="12">
        <v>0</v>
      </c>
      <c r="N9" s="12"/>
      <c r="O9" s="12">
        <v>-258005540</v>
      </c>
      <c r="P9" s="12"/>
      <c r="Q9" s="12">
        <v>-17325912</v>
      </c>
      <c r="R9" s="12"/>
      <c r="S9" s="12">
        <f t="shared" ref="S9:S42" si="1">M9+O9+Q9</f>
        <v>-275331452</v>
      </c>
      <c r="T9" s="12"/>
      <c r="U9" s="8">
        <f t="shared" ref="U9:U42" si="2">S9/$S$43</f>
        <v>0.22221179649001399</v>
      </c>
    </row>
    <row r="10" spans="1:21">
      <c r="A10" s="1" t="s">
        <v>23</v>
      </c>
      <c r="C10" s="24">
        <v>0</v>
      </c>
      <c r="D10" s="24"/>
      <c r="E10" s="24">
        <v>-120534926</v>
      </c>
      <c r="F10" s="12"/>
      <c r="G10" s="12">
        <v>25003757</v>
      </c>
      <c r="H10" s="12"/>
      <c r="I10" s="12">
        <f>C10+E10+G10</f>
        <v>-95531169</v>
      </c>
      <c r="J10" s="12"/>
      <c r="K10" s="8">
        <f t="shared" si="0"/>
        <v>0.12254636773008502</v>
      </c>
      <c r="L10" s="12"/>
      <c r="M10" s="12">
        <v>0</v>
      </c>
      <c r="N10" s="12"/>
      <c r="O10" s="12">
        <v>156352370</v>
      </c>
      <c r="P10" s="12"/>
      <c r="Q10" s="12">
        <v>25003757</v>
      </c>
      <c r="R10" s="12"/>
      <c r="S10" s="12">
        <f t="shared" si="1"/>
        <v>181356127</v>
      </c>
      <c r="T10" s="12"/>
      <c r="U10" s="8">
        <f t="shared" si="2"/>
        <v>-0.14636711676928624</v>
      </c>
    </row>
    <row r="11" spans="1:21">
      <c r="A11" s="1" t="s">
        <v>29</v>
      </c>
      <c r="C11" s="24">
        <v>0</v>
      </c>
      <c r="D11" s="24"/>
      <c r="E11" s="24">
        <v>-133214517</v>
      </c>
      <c r="F11" s="12"/>
      <c r="G11" s="12">
        <v>15619130</v>
      </c>
      <c r="H11" s="12"/>
      <c r="I11" s="12">
        <f t="shared" ref="I11:I39" si="3">C11+E11+G11</f>
        <v>-117595387</v>
      </c>
      <c r="J11" s="12"/>
      <c r="K11" s="8">
        <f t="shared" si="0"/>
        <v>0.15085011195313291</v>
      </c>
      <c r="L11" s="12"/>
      <c r="M11" s="12">
        <v>0</v>
      </c>
      <c r="N11" s="12"/>
      <c r="O11" s="12">
        <v>124350058</v>
      </c>
      <c r="P11" s="12"/>
      <c r="Q11" s="12">
        <v>15619130</v>
      </c>
      <c r="R11" s="12"/>
      <c r="S11" s="12">
        <f t="shared" si="1"/>
        <v>139969188</v>
      </c>
      <c r="T11" s="12"/>
      <c r="U11" s="8">
        <f t="shared" si="2"/>
        <v>-0.1129649536687458</v>
      </c>
    </row>
    <row r="12" spans="1:21">
      <c r="A12" s="1" t="s">
        <v>28</v>
      </c>
      <c r="C12" s="24">
        <v>158435820</v>
      </c>
      <c r="D12" s="24"/>
      <c r="E12" s="24">
        <v>-90288467</v>
      </c>
      <c r="F12" s="12"/>
      <c r="G12" s="12">
        <v>22664831</v>
      </c>
      <c r="H12" s="12"/>
      <c r="I12" s="12">
        <f t="shared" si="3"/>
        <v>90812184</v>
      </c>
      <c r="J12" s="12"/>
      <c r="K12" s="8">
        <f t="shared" si="0"/>
        <v>-0.11649290395301395</v>
      </c>
      <c r="L12" s="12"/>
      <c r="M12" s="12">
        <v>158435820</v>
      </c>
      <c r="N12" s="12"/>
      <c r="O12" s="12">
        <v>-26713539</v>
      </c>
      <c r="P12" s="12"/>
      <c r="Q12" s="12">
        <v>22664831</v>
      </c>
      <c r="R12" s="12"/>
      <c r="S12" s="12">
        <f t="shared" si="1"/>
        <v>154387112</v>
      </c>
      <c r="T12" s="12"/>
      <c r="U12" s="8">
        <f t="shared" si="2"/>
        <v>-0.12460122976587867</v>
      </c>
    </row>
    <row r="13" spans="1:21">
      <c r="A13" s="1" t="s">
        <v>25</v>
      </c>
      <c r="C13" s="24">
        <v>0</v>
      </c>
      <c r="D13" s="24"/>
      <c r="E13" s="24">
        <v>284170542</v>
      </c>
      <c r="F13" s="12"/>
      <c r="G13" s="12">
        <v>22794378</v>
      </c>
      <c r="H13" s="12"/>
      <c r="I13" s="12">
        <f t="shared" si="3"/>
        <v>306964920</v>
      </c>
      <c r="J13" s="12"/>
      <c r="K13" s="8">
        <f t="shared" si="0"/>
        <v>-0.39377133516031959</v>
      </c>
      <c r="L13" s="12"/>
      <c r="M13" s="12">
        <v>277728886</v>
      </c>
      <c r="N13" s="12"/>
      <c r="O13" s="12">
        <v>621734756</v>
      </c>
      <c r="P13" s="12"/>
      <c r="Q13" s="12">
        <v>22794378</v>
      </c>
      <c r="R13" s="12"/>
      <c r="S13" s="12">
        <f t="shared" si="1"/>
        <v>922258020</v>
      </c>
      <c r="T13" s="12"/>
      <c r="U13" s="8">
        <f t="shared" si="2"/>
        <v>-0.74432691929261774</v>
      </c>
    </row>
    <row r="14" spans="1:21">
      <c r="A14" s="1" t="s">
        <v>34</v>
      </c>
      <c r="C14" s="24">
        <v>0</v>
      </c>
      <c r="D14" s="24"/>
      <c r="E14" s="24">
        <v>-132115195</v>
      </c>
      <c r="F14" s="12"/>
      <c r="G14" s="12">
        <v>104028785</v>
      </c>
      <c r="H14" s="12"/>
      <c r="I14" s="12">
        <f t="shared" si="3"/>
        <v>-28086410</v>
      </c>
      <c r="J14" s="12"/>
      <c r="K14" s="8">
        <f t="shared" si="0"/>
        <v>3.6028948081624934E-2</v>
      </c>
      <c r="L14" s="12"/>
      <c r="M14" s="12">
        <v>0</v>
      </c>
      <c r="N14" s="12"/>
      <c r="O14" s="12">
        <v>630445208</v>
      </c>
      <c r="P14" s="12"/>
      <c r="Q14" s="12">
        <v>104028785</v>
      </c>
      <c r="R14" s="12"/>
      <c r="S14" s="12">
        <f t="shared" si="1"/>
        <v>734473993</v>
      </c>
      <c r="T14" s="12"/>
      <c r="U14" s="8">
        <f t="shared" si="2"/>
        <v>-0.59277203630090158</v>
      </c>
    </row>
    <row r="15" spans="1:21">
      <c r="A15" s="1" t="s">
        <v>16</v>
      </c>
      <c r="C15" s="24">
        <v>11851376</v>
      </c>
      <c r="D15" s="24"/>
      <c r="E15" s="24">
        <v>-331843855</v>
      </c>
      <c r="F15" s="12"/>
      <c r="G15" s="12">
        <v>-23683299</v>
      </c>
      <c r="H15" s="12"/>
      <c r="I15" s="12">
        <f t="shared" si="3"/>
        <v>-343675778</v>
      </c>
      <c r="J15" s="12"/>
      <c r="K15" s="8">
        <f t="shared" si="0"/>
        <v>0.44086363342534901</v>
      </c>
      <c r="L15" s="12"/>
      <c r="M15" s="12">
        <v>11851376</v>
      </c>
      <c r="N15" s="12"/>
      <c r="O15" s="12">
        <v>-304530127</v>
      </c>
      <c r="P15" s="12"/>
      <c r="Q15" s="12">
        <v>-23683299</v>
      </c>
      <c r="R15" s="12"/>
      <c r="S15" s="12">
        <f t="shared" si="1"/>
        <v>-316362050</v>
      </c>
      <c r="T15" s="12"/>
      <c r="U15" s="8">
        <f t="shared" si="2"/>
        <v>0.2553263674059425</v>
      </c>
    </row>
    <row r="16" spans="1:21">
      <c r="A16" s="1" t="s">
        <v>20</v>
      </c>
      <c r="C16" s="24">
        <v>0</v>
      </c>
      <c r="D16" s="24"/>
      <c r="E16" s="24">
        <v>-294443777</v>
      </c>
      <c r="F16" s="12"/>
      <c r="G16" s="12">
        <v>-5760850</v>
      </c>
      <c r="H16" s="12"/>
      <c r="I16" s="12">
        <f t="shared" si="3"/>
        <v>-300204627</v>
      </c>
      <c r="J16" s="12"/>
      <c r="K16" s="8">
        <f t="shared" si="0"/>
        <v>0.38509930318779007</v>
      </c>
      <c r="L16" s="12"/>
      <c r="M16" s="12">
        <v>0</v>
      </c>
      <c r="N16" s="12"/>
      <c r="O16" s="12">
        <v>-152657353</v>
      </c>
      <c r="P16" s="12"/>
      <c r="Q16" s="12">
        <v>-5760850</v>
      </c>
      <c r="R16" s="12"/>
      <c r="S16" s="12">
        <f t="shared" si="1"/>
        <v>-158418203</v>
      </c>
      <c r="T16" s="12"/>
      <c r="U16" s="8">
        <f t="shared" si="2"/>
        <v>0.1278546029872015</v>
      </c>
    </row>
    <row r="17" spans="1:21">
      <c r="A17" s="1" t="s">
        <v>31</v>
      </c>
      <c r="C17" s="24">
        <v>0</v>
      </c>
      <c r="D17" s="24"/>
      <c r="E17" s="24">
        <v>-12107700</v>
      </c>
      <c r="F17" s="12"/>
      <c r="G17" s="12">
        <v>-498989</v>
      </c>
      <c r="H17" s="12"/>
      <c r="I17" s="12">
        <f t="shared" si="3"/>
        <v>-12606689</v>
      </c>
      <c r="J17" s="12"/>
      <c r="K17" s="8">
        <f t="shared" si="0"/>
        <v>1.6171726591692998E-2</v>
      </c>
      <c r="L17" s="12"/>
      <c r="M17" s="12">
        <v>92482470</v>
      </c>
      <c r="N17" s="12"/>
      <c r="O17" s="12">
        <v>26568010</v>
      </c>
      <c r="P17" s="12"/>
      <c r="Q17" s="12">
        <v>-38261427</v>
      </c>
      <c r="R17" s="12"/>
      <c r="S17" s="12">
        <f t="shared" si="1"/>
        <v>80789053</v>
      </c>
      <c r="T17" s="12"/>
      <c r="U17" s="8">
        <f t="shared" si="2"/>
        <v>-6.5202433188987621E-2</v>
      </c>
    </row>
    <row r="18" spans="1:21">
      <c r="A18" s="1" t="s">
        <v>33</v>
      </c>
      <c r="C18" s="24">
        <v>0</v>
      </c>
      <c r="D18" s="24"/>
      <c r="E18" s="24">
        <v>-13378194</v>
      </c>
      <c r="F18" s="12"/>
      <c r="G18" s="12">
        <v>-2453829</v>
      </c>
      <c r="H18" s="12"/>
      <c r="I18" s="12">
        <f t="shared" si="3"/>
        <v>-15832023</v>
      </c>
      <c r="J18" s="12"/>
      <c r="K18" s="8">
        <f t="shared" si="0"/>
        <v>2.0309150749209023E-2</v>
      </c>
      <c r="L18" s="12"/>
      <c r="M18" s="12">
        <v>0</v>
      </c>
      <c r="N18" s="12"/>
      <c r="O18" s="12">
        <v>-50908220</v>
      </c>
      <c r="P18" s="12"/>
      <c r="Q18" s="12">
        <v>-2453829</v>
      </c>
      <c r="R18" s="12"/>
      <c r="S18" s="12">
        <f t="shared" si="1"/>
        <v>-53362049</v>
      </c>
      <c r="T18" s="12"/>
      <c r="U18" s="8">
        <f t="shared" si="2"/>
        <v>4.3066916934278013E-2</v>
      </c>
    </row>
    <row r="19" spans="1:21">
      <c r="A19" s="1" t="s">
        <v>26</v>
      </c>
      <c r="C19" s="24">
        <v>0</v>
      </c>
      <c r="D19" s="24"/>
      <c r="E19" s="24">
        <v>-73282932</v>
      </c>
      <c r="F19" s="12"/>
      <c r="G19" s="12">
        <v>-21657559</v>
      </c>
      <c r="H19" s="12"/>
      <c r="I19" s="12">
        <f t="shared" si="3"/>
        <v>-94940491</v>
      </c>
      <c r="J19" s="12"/>
      <c r="K19" s="8">
        <f t="shared" si="0"/>
        <v>0.12178865227286005</v>
      </c>
      <c r="L19" s="12"/>
      <c r="M19" s="12">
        <v>83661999</v>
      </c>
      <c r="N19" s="12"/>
      <c r="O19" s="12">
        <v>-222150774</v>
      </c>
      <c r="P19" s="12"/>
      <c r="Q19" s="12">
        <v>-21657559</v>
      </c>
      <c r="R19" s="12"/>
      <c r="S19" s="12">
        <f t="shared" si="1"/>
        <v>-160146334</v>
      </c>
      <c r="T19" s="12"/>
      <c r="U19" s="8">
        <f t="shared" si="2"/>
        <v>0.12924932593400121</v>
      </c>
    </row>
    <row r="20" spans="1:21">
      <c r="A20" s="1" t="s">
        <v>32</v>
      </c>
      <c r="C20" s="24">
        <v>0</v>
      </c>
      <c r="D20" s="24"/>
      <c r="E20" s="24">
        <v>261468604</v>
      </c>
      <c r="F20" s="12"/>
      <c r="G20" s="12">
        <v>32669754</v>
      </c>
      <c r="H20" s="12"/>
      <c r="I20" s="12">
        <f t="shared" si="3"/>
        <v>294138358</v>
      </c>
      <c r="J20" s="12"/>
      <c r="K20" s="8">
        <f t="shared" si="0"/>
        <v>-0.37731755782232074</v>
      </c>
      <c r="L20" s="12"/>
      <c r="M20" s="12">
        <v>0</v>
      </c>
      <c r="N20" s="12"/>
      <c r="O20" s="12">
        <v>462199959</v>
      </c>
      <c r="P20" s="12"/>
      <c r="Q20" s="12">
        <v>32669754</v>
      </c>
      <c r="R20" s="12"/>
      <c r="S20" s="12">
        <f t="shared" si="1"/>
        <v>494869713</v>
      </c>
      <c r="T20" s="12"/>
      <c r="U20" s="8">
        <f t="shared" si="2"/>
        <v>-0.39939457390515498</v>
      </c>
    </row>
    <row r="21" spans="1:21">
      <c r="A21" s="1" t="s">
        <v>18</v>
      </c>
      <c r="C21" s="24">
        <v>0</v>
      </c>
      <c r="D21" s="24"/>
      <c r="E21" s="24">
        <v>-198154843</v>
      </c>
      <c r="F21" s="12"/>
      <c r="G21" s="12">
        <v>42976734</v>
      </c>
      <c r="H21" s="12"/>
      <c r="I21" s="12">
        <f t="shared" si="3"/>
        <v>-155178109</v>
      </c>
      <c r="J21" s="12"/>
      <c r="K21" s="8">
        <f t="shared" si="0"/>
        <v>0.19906082808610054</v>
      </c>
      <c r="L21" s="12"/>
      <c r="M21" s="12">
        <v>0</v>
      </c>
      <c r="N21" s="12"/>
      <c r="O21" s="12">
        <v>223943019</v>
      </c>
      <c r="P21" s="12"/>
      <c r="Q21" s="12">
        <v>42976734</v>
      </c>
      <c r="R21" s="12"/>
      <c r="S21" s="12">
        <f t="shared" si="1"/>
        <v>266919753</v>
      </c>
      <c r="T21" s="12"/>
      <c r="U21" s="8">
        <f t="shared" si="2"/>
        <v>-0.21542296530946561</v>
      </c>
    </row>
    <row r="22" spans="1:21">
      <c r="A22" s="1" t="s">
        <v>36</v>
      </c>
      <c r="C22" s="24">
        <v>0</v>
      </c>
      <c r="D22" s="24"/>
      <c r="E22" s="24">
        <v>-30128703</v>
      </c>
      <c r="F22" s="12"/>
      <c r="G22" s="12">
        <v>-2281695</v>
      </c>
      <c r="H22" s="12"/>
      <c r="I22" s="12">
        <f t="shared" si="3"/>
        <v>-32410398</v>
      </c>
      <c r="J22" s="12"/>
      <c r="K22" s="8">
        <f t="shared" si="0"/>
        <v>4.15757139074307E-2</v>
      </c>
      <c r="L22" s="12"/>
      <c r="M22" s="12">
        <v>0</v>
      </c>
      <c r="N22" s="12"/>
      <c r="O22" s="12">
        <v>-30128703</v>
      </c>
      <c r="P22" s="12"/>
      <c r="Q22" s="12">
        <v>-2281695</v>
      </c>
      <c r="R22" s="12"/>
      <c r="S22" s="12">
        <f t="shared" si="1"/>
        <v>-32410398</v>
      </c>
      <c r="T22" s="12"/>
      <c r="U22" s="8">
        <f t="shared" si="2"/>
        <v>2.6157464801864903E-2</v>
      </c>
    </row>
    <row r="23" spans="1:21">
      <c r="A23" s="1" t="s">
        <v>19</v>
      </c>
      <c r="C23" s="24">
        <v>0</v>
      </c>
      <c r="D23" s="24"/>
      <c r="E23" s="24">
        <v>0</v>
      </c>
      <c r="F23" s="12"/>
      <c r="G23" s="12">
        <v>79408124</v>
      </c>
      <c r="H23" s="12"/>
      <c r="I23" s="12">
        <f t="shared" si="3"/>
        <v>79408124</v>
      </c>
      <c r="J23" s="12"/>
      <c r="K23" s="8">
        <f t="shared" si="0"/>
        <v>-0.10186389705395724</v>
      </c>
      <c r="L23" s="12"/>
      <c r="M23" s="12">
        <v>19247549</v>
      </c>
      <c r="N23" s="12"/>
      <c r="O23" s="12">
        <v>0</v>
      </c>
      <c r="P23" s="12"/>
      <c r="Q23" s="12">
        <v>79408124</v>
      </c>
      <c r="R23" s="12"/>
      <c r="S23" s="12">
        <f t="shared" si="1"/>
        <v>98655673</v>
      </c>
      <c r="T23" s="12"/>
      <c r="U23" s="8">
        <f t="shared" si="2"/>
        <v>-7.9622048886958854E-2</v>
      </c>
    </row>
    <row r="24" spans="1:21">
      <c r="A24" s="1" t="s">
        <v>17</v>
      </c>
      <c r="C24" s="24">
        <v>232761119</v>
      </c>
      <c r="D24" s="24"/>
      <c r="E24" s="24">
        <v>-342336689</v>
      </c>
      <c r="F24" s="12"/>
      <c r="G24" s="12">
        <v>32950988</v>
      </c>
      <c r="H24" s="12"/>
      <c r="I24" s="12">
        <f t="shared" si="3"/>
        <v>-76624582</v>
      </c>
      <c r="J24" s="12"/>
      <c r="K24" s="8">
        <f t="shared" si="0"/>
        <v>9.8293198976095994E-2</v>
      </c>
      <c r="L24" s="12"/>
      <c r="M24" s="12">
        <v>232761119</v>
      </c>
      <c r="N24" s="12"/>
      <c r="O24" s="12">
        <v>51577454</v>
      </c>
      <c r="P24" s="12"/>
      <c r="Q24" s="12">
        <v>32950988</v>
      </c>
      <c r="R24" s="12"/>
      <c r="S24" s="12">
        <f t="shared" si="1"/>
        <v>317289561</v>
      </c>
      <c r="T24" s="12"/>
      <c r="U24" s="8">
        <f t="shared" si="2"/>
        <v>-0.25607493384859598</v>
      </c>
    </row>
    <row r="25" spans="1:21">
      <c r="A25" s="1" t="s">
        <v>22</v>
      </c>
      <c r="C25" s="24">
        <v>0</v>
      </c>
      <c r="D25" s="24"/>
      <c r="E25" s="24">
        <v>-48054164</v>
      </c>
      <c r="F25" s="12"/>
      <c r="G25" s="12">
        <v>31008472</v>
      </c>
      <c r="H25" s="12"/>
      <c r="I25" s="12">
        <f t="shared" si="3"/>
        <v>-17045692</v>
      </c>
      <c r="J25" s="12"/>
      <c r="K25" s="8">
        <f t="shared" si="0"/>
        <v>2.1866032436447715E-2</v>
      </c>
      <c r="L25" s="12"/>
      <c r="M25" s="12">
        <v>0</v>
      </c>
      <c r="N25" s="12"/>
      <c r="O25" s="12">
        <v>383559407</v>
      </c>
      <c r="P25" s="12"/>
      <c r="Q25" s="12">
        <v>31008472</v>
      </c>
      <c r="R25" s="12"/>
      <c r="S25" s="12">
        <f t="shared" si="1"/>
        <v>414567879</v>
      </c>
      <c r="T25" s="12"/>
      <c r="U25" s="8">
        <f t="shared" si="2"/>
        <v>-0.33458536062797772</v>
      </c>
    </row>
    <row r="26" spans="1:21">
      <c r="A26" s="1" t="s">
        <v>15</v>
      </c>
      <c r="C26" s="24">
        <v>0</v>
      </c>
      <c r="D26" s="24"/>
      <c r="E26" s="24">
        <v>-58399510</v>
      </c>
      <c r="F26" s="12"/>
      <c r="G26" s="12">
        <v>5037475</v>
      </c>
      <c r="H26" s="12"/>
      <c r="I26" s="12">
        <f>C26+E26+G26</f>
        <v>-53362035</v>
      </c>
      <c r="J26" s="12"/>
      <c r="K26" s="8">
        <f t="shared" si="0"/>
        <v>6.8452251054686331E-2</v>
      </c>
      <c r="L26" s="12"/>
      <c r="M26" s="12">
        <v>0</v>
      </c>
      <c r="N26" s="12"/>
      <c r="O26" s="12">
        <v>33235685</v>
      </c>
      <c r="P26" s="12"/>
      <c r="Q26" s="12">
        <v>5037475</v>
      </c>
      <c r="R26" s="12"/>
      <c r="S26" s="12">
        <f t="shared" si="1"/>
        <v>38273160</v>
      </c>
      <c r="T26" s="12"/>
      <c r="U26" s="8">
        <f t="shared" si="2"/>
        <v>-3.0889125013402914E-2</v>
      </c>
    </row>
    <row r="27" spans="1:21">
      <c r="A27" s="1" t="s">
        <v>27</v>
      </c>
      <c r="C27" s="24">
        <v>0</v>
      </c>
      <c r="D27" s="24"/>
      <c r="E27" s="24">
        <v>-18306838</v>
      </c>
      <c r="F27" s="12"/>
      <c r="G27" s="12">
        <v>6124962</v>
      </c>
      <c r="H27" s="12"/>
      <c r="I27" s="12">
        <f>C27+E27+G27</f>
        <v>-12181876</v>
      </c>
      <c r="J27" s="12"/>
      <c r="K27" s="8">
        <f t="shared" si="0"/>
        <v>1.5626780992686242E-2</v>
      </c>
      <c r="L27" s="12"/>
      <c r="M27" s="12">
        <v>0</v>
      </c>
      <c r="N27" s="12"/>
      <c r="O27" s="12">
        <v>106285732</v>
      </c>
      <c r="P27" s="12"/>
      <c r="Q27" s="12">
        <v>6124962</v>
      </c>
      <c r="R27" s="12"/>
      <c r="S27" s="12">
        <f t="shared" si="1"/>
        <v>112410694</v>
      </c>
      <c r="T27" s="12"/>
      <c r="U27" s="8">
        <f t="shared" si="2"/>
        <v>-9.0723315759905401E-2</v>
      </c>
    </row>
    <row r="28" spans="1:21">
      <c r="A28" s="1" t="s">
        <v>111</v>
      </c>
      <c r="C28" s="24">
        <v>0</v>
      </c>
      <c r="D28" s="24"/>
      <c r="E28" s="24">
        <v>0</v>
      </c>
      <c r="F28" s="12"/>
      <c r="G28" s="12">
        <v>0</v>
      </c>
      <c r="H28" s="12"/>
      <c r="I28" s="12">
        <f t="shared" si="3"/>
        <v>0</v>
      </c>
      <c r="J28" s="12"/>
      <c r="K28" s="8">
        <f t="shared" si="0"/>
        <v>0</v>
      </c>
      <c r="L28" s="12"/>
      <c r="M28" s="12">
        <v>0</v>
      </c>
      <c r="N28" s="12"/>
      <c r="O28" s="12">
        <v>0</v>
      </c>
      <c r="P28" s="12"/>
      <c r="Q28" s="12">
        <v>-50927251</v>
      </c>
      <c r="R28" s="12"/>
      <c r="S28" s="12">
        <f t="shared" si="1"/>
        <v>-50927251</v>
      </c>
      <c r="T28" s="12"/>
      <c r="U28" s="8">
        <f t="shared" si="2"/>
        <v>4.1101864145211643E-2</v>
      </c>
    </row>
    <row r="29" spans="1:21">
      <c r="A29" s="1" t="s">
        <v>112</v>
      </c>
      <c r="C29" s="24">
        <v>0</v>
      </c>
      <c r="D29" s="24"/>
      <c r="E29" s="24">
        <v>0</v>
      </c>
      <c r="F29" s="12"/>
      <c r="G29" s="12">
        <v>0</v>
      </c>
      <c r="H29" s="12"/>
      <c r="I29" s="12">
        <f t="shared" si="3"/>
        <v>0</v>
      </c>
      <c r="J29" s="12"/>
      <c r="K29" s="8">
        <f t="shared" si="0"/>
        <v>0</v>
      </c>
      <c r="L29" s="12"/>
      <c r="M29" s="12">
        <v>0</v>
      </c>
      <c r="N29" s="12"/>
      <c r="O29" s="12">
        <v>0</v>
      </c>
      <c r="P29" s="12"/>
      <c r="Q29" s="12">
        <v>50566312</v>
      </c>
      <c r="R29" s="12"/>
      <c r="S29" s="12">
        <f t="shared" si="1"/>
        <v>50566312</v>
      </c>
      <c r="T29" s="12"/>
      <c r="U29" s="8">
        <f t="shared" si="2"/>
        <v>-4.0810561052046286E-2</v>
      </c>
    </row>
    <row r="30" spans="1:21">
      <c r="A30" s="1" t="s">
        <v>113</v>
      </c>
      <c r="C30" s="24">
        <v>0</v>
      </c>
      <c r="D30" s="24"/>
      <c r="E30" s="24">
        <v>0</v>
      </c>
      <c r="F30" s="12"/>
      <c r="G30" s="12">
        <v>0</v>
      </c>
      <c r="H30" s="12"/>
      <c r="I30" s="12">
        <f t="shared" si="3"/>
        <v>0</v>
      </c>
      <c r="J30" s="12"/>
      <c r="K30" s="8">
        <f t="shared" si="0"/>
        <v>0</v>
      </c>
      <c r="L30" s="12"/>
      <c r="M30" s="12">
        <v>0</v>
      </c>
      <c r="N30" s="12"/>
      <c r="O30" s="12">
        <v>0</v>
      </c>
      <c r="P30" s="12"/>
      <c r="Q30" s="12">
        <v>-80360597</v>
      </c>
      <c r="R30" s="12"/>
      <c r="S30" s="12">
        <f t="shared" si="1"/>
        <v>-80360597</v>
      </c>
      <c r="T30" s="12"/>
      <c r="U30" s="8">
        <f t="shared" si="2"/>
        <v>6.4856639140449632E-2</v>
      </c>
    </row>
    <row r="31" spans="1:21">
      <c r="A31" s="1" t="s">
        <v>114</v>
      </c>
      <c r="C31" s="24">
        <v>0</v>
      </c>
      <c r="D31" s="24"/>
      <c r="E31" s="24">
        <v>0</v>
      </c>
      <c r="F31" s="12"/>
      <c r="G31" s="12">
        <v>0</v>
      </c>
      <c r="H31" s="12"/>
      <c r="I31" s="12">
        <f t="shared" si="3"/>
        <v>0</v>
      </c>
      <c r="J31" s="12"/>
      <c r="K31" s="8">
        <f t="shared" si="0"/>
        <v>0</v>
      </c>
      <c r="L31" s="12"/>
      <c r="M31" s="12">
        <v>0</v>
      </c>
      <c r="N31" s="12"/>
      <c r="O31" s="12">
        <v>0</v>
      </c>
      <c r="P31" s="12"/>
      <c r="Q31" s="12">
        <v>-61330329</v>
      </c>
      <c r="R31" s="12"/>
      <c r="S31" s="12">
        <f t="shared" si="1"/>
        <v>-61330329</v>
      </c>
      <c r="T31" s="12"/>
      <c r="U31" s="8">
        <f t="shared" si="2"/>
        <v>4.9497877875621717E-2</v>
      </c>
    </row>
    <row r="32" spans="1:21">
      <c r="A32" s="1" t="s">
        <v>115</v>
      </c>
      <c r="C32" s="24">
        <v>0</v>
      </c>
      <c r="D32" s="24"/>
      <c r="E32" s="24">
        <v>0</v>
      </c>
      <c r="F32" s="12"/>
      <c r="G32" s="12">
        <v>0</v>
      </c>
      <c r="H32" s="12"/>
      <c r="I32" s="12">
        <f t="shared" si="3"/>
        <v>0</v>
      </c>
      <c r="J32" s="12"/>
      <c r="K32" s="8">
        <f t="shared" si="0"/>
        <v>0</v>
      </c>
      <c r="L32" s="12"/>
      <c r="M32" s="12">
        <v>0</v>
      </c>
      <c r="N32" s="12"/>
      <c r="O32" s="12">
        <v>0</v>
      </c>
      <c r="P32" s="12"/>
      <c r="Q32" s="12">
        <v>114242620</v>
      </c>
      <c r="R32" s="12"/>
      <c r="S32" s="12">
        <f t="shared" si="1"/>
        <v>114242620</v>
      </c>
      <c r="T32" s="12"/>
      <c r="U32" s="8">
        <f t="shared" si="2"/>
        <v>-9.2201808553009051E-2</v>
      </c>
    </row>
    <row r="33" spans="1:21">
      <c r="A33" s="1" t="s">
        <v>116</v>
      </c>
      <c r="C33" s="24">
        <v>0</v>
      </c>
      <c r="D33" s="24"/>
      <c r="E33" s="24">
        <v>0</v>
      </c>
      <c r="F33" s="12"/>
      <c r="G33" s="12">
        <v>0</v>
      </c>
      <c r="H33" s="12"/>
      <c r="I33" s="12">
        <f t="shared" si="3"/>
        <v>0</v>
      </c>
      <c r="J33" s="12"/>
      <c r="K33" s="8">
        <f t="shared" si="0"/>
        <v>0</v>
      </c>
      <c r="L33" s="12"/>
      <c r="M33" s="12">
        <v>0</v>
      </c>
      <c r="N33" s="12"/>
      <c r="O33" s="12">
        <v>0</v>
      </c>
      <c r="P33" s="12"/>
      <c r="Q33" s="12">
        <v>-107673388</v>
      </c>
      <c r="R33" s="12"/>
      <c r="S33" s="12">
        <f t="shared" si="1"/>
        <v>-107673388</v>
      </c>
      <c r="T33" s="12"/>
      <c r="U33" s="8">
        <f t="shared" si="2"/>
        <v>8.6899977492024105E-2</v>
      </c>
    </row>
    <row r="34" spans="1:21">
      <c r="A34" s="1" t="s">
        <v>117</v>
      </c>
      <c r="C34" s="24">
        <v>0</v>
      </c>
      <c r="D34" s="24"/>
      <c r="E34" s="24">
        <v>0</v>
      </c>
      <c r="F34" s="12"/>
      <c r="G34" s="12">
        <v>0</v>
      </c>
      <c r="H34" s="12"/>
      <c r="I34" s="12">
        <f t="shared" si="3"/>
        <v>0</v>
      </c>
      <c r="J34" s="12"/>
      <c r="K34" s="8">
        <f t="shared" si="0"/>
        <v>0</v>
      </c>
      <c r="L34" s="12"/>
      <c r="M34" s="12">
        <v>0</v>
      </c>
      <c r="N34" s="12"/>
      <c r="O34" s="12">
        <v>0</v>
      </c>
      <c r="P34" s="12"/>
      <c r="Q34" s="12">
        <v>36360205</v>
      </c>
      <c r="R34" s="12"/>
      <c r="S34" s="12">
        <f t="shared" si="1"/>
        <v>36360205</v>
      </c>
      <c r="T34" s="12"/>
      <c r="U34" s="8">
        <f t="shared" si="2"/>
        <v>-2.9345236133048791E-2</v>
      </c>
    </row>
    <row r="35" spans="1:21">
      <c r="A35" s="1" t="s">
        <v>118</v>
      </c>
      <c r="C35" s="24">
        <v>0</v>
      </c>
      <c r="D35" s="24"/>
      <c r="E35" s="24">
        <v>0</v>
      </c>
      <c r="F35" s="12"/>
      <c r="G35" s="12">
        <v>0</v>
      </c>
      <c r="H35" s="12"/>
      <c r="I35" s="12">
        <f t="shared" si="3"/>
        <v>0</v>
      </c>
      <c r="J35" s="12"/>
      <c r="K35" s="8">
        <f t="shared" si="0"/>
        <v>0</v>
      </c>
      <c r="L35" s="12"/>
      <c r="M35" s="12">
        <v>0</v>
      </c>
      <c r="N35" s="12"/>
      <c r="O35" s="12">
        <v>0</v>
      </c>
      <c r="P35" s="12"/>
      <c r="Q35" s="12">
        <v>-3782784537</v>
      </c>
      <c r="R35" s="12"/>
      <c r="S35" s="12">
        <f t="shared" si="1"/>
        <v>-3782784537</v>
      </c>
      <c r="T35" s="12"/>
      <c r="U35" s="8">
        <f t="shared" si="2"/>
        <v>3.0529724867808263</v>
      </c>
    </row>
    <row r="36" spans="1:21">
      <c r="A36" s="1" t="s">
        <v>119</v>
      </c>
      <c r="C36" s="24">
        <v>0</v>
      </c>
      <c r="D36" s="24"/>
      <c r="E36" s="24">
        <v>0</v>
      </c>
      <c r="F36" s="12"/>
      <c r="G36" s="12">
        <v>0</v>
      </c>
      <c r="H36" s="12"/>
      <c r="I36" s="12">
        <f t="shared" si="3"/>
        <v>0</v>
      </c>
      <c r="J36" s="12"/>
      <c r="K36" s="8">
        <f t="shared" si="0"/>
        <v>0</v>
      </c>
      <c r="L36" s="12"/>
      <c r="M36" s="12">
        <v>0</v>
      </c>
      <c r="N36" s="12"/>
      <c r="O36" s="12">
        <v>0</v>
      </c>
      <c r="P36" s="12"/>
      <c r="Q36" s="12">
        <v>3217250</v>
      </c>
      <c r="R36" s="12"/>
      <c r="S36" s="12">
        <f t="shared" si="1"/>
        <v>3217250</v>
      </c>
      <c r="T36" s="12"/>
      <c r="U36" s="8">
        <f t="shared" si="2"/>
        <v>-2.5965464427126091E-3</v>
      </c>
    </row>
    <row r="37" spans="1:21">
      <c r="A37" s="1" t="s">
        <v>120</v>
      </c>
      <c r="C37" s="24">
        <v>0</v>
      </c>
      <c r="D37" s="24"/>
      <c r="E37" s="24">
        <v>0</v>
      </c>
      <c r="F37" s="12"/>
      <c r="G37" s="12">
        <v>0</v>
      </c>
      <c r="H37" s="12"/>
      <c r="I37" s="12">
        <f t="shared" si="3"/>
        <v>0</v>
      </c>
      <c r="J37" s="12"/>
      <c r="K37" s="8">
        <f t="shared" si="0"/>
        <v>0</v>
      </c>
      <c r="L37" s="12"/>
      <c r="M37" s="12">
        <v>0</v>
      </c>
      <c r="N37" s="12"/>
      <c r="O37" s="12">
        <v>0</v>
      </c>
      <c r="P37" s="12"/>
      <c r="Q37" s="12">
        <v>-172085427</v>
      </c>
      <c r="R37" s="12"/>
      <c r="S37" s="12">
        <f t="shared" si="1"/>
        <v>-172085427</v>
      </c>
      <c r="T37" s="12"/>
      <c r="U37" s="8">
        <f t="shared" si="2"/>
        <v>0.13888501152211682</v>
      </c>
    </row>
    <row r="38" spans="1:21">
      <c r="A38" s="1" t="s">
        <v>121</v>
      </c>
      <c r="C38" s="24">
        <v>0</v>
      </c>
      <c r="D38" s="24"/>
      <c r="E38" s="24">
        <v>0</v>
      </c>
      <c r="F38" s="12"/>
      <c r="G38" s="12">
        <v>0</v>
      </c>
      <c r="H38" s="12"/>
      <c r="I38" s="12">
        <f t="shared" si="3"/>
        <v>0</v>
      </c>
      <c r="J38" s="12"/>
      <c r="K38" s="8">
        <f t="shared" si="0"/>
        <v>0</v>
      </c>
      <c r="L38" s="12"/>
      <c r="M38" s="12">
        <v>0</v>
      </c>
      <c r="N38" s="12"/>
      <c r="O38" s="12">
        <v>0</v>
      </c>
      <c r="P38" s="12"/>
      <c r="Q38" s="12">
        <v>-275854405</v>
      </c>
      <c r="R38" s="12"/>
      <c r="S38" s="12">
        <f t="shared" si="1"/>
        <v>-275854405</v>
      </c>
      <c r="T38" s="12"/>
      <c r="U38" s="8">
        <f t="shared" si="2"/>
        <v>0.22263385624659363</v>
      </c>
    </row>
    <row r="39" spans="1:21">
      <c r="A39" s="1" t="s">
        <v>122</v>
      </c>
      <c r="C39" s="24">
        <v>0</v>
      </c>
      <c r="D39" s="24"/>
      <c r="E39" s="24">
        <v>0</v>
      </c>
      <c r="F39" s="12"/>
      <c r="G39" s="12">
        <v>0</v>
      </c>
      <c r="H39" s="12"/>
      <c r="I39" s="12">
        <f t="shared" si="3"/>
        <v>0</v>
      </c>
      <c r="J39" s="12"/>
      <c r="K39" s="8">
        <f t="shared" si="0"/>
        <v>0</v>
      </c>
      <c r="L39" s="12"/>
      <c r="M39" s="12">
        <v>0</v>
      </c>
      <c r="N39" s="12"/>
      <c r="O39" s="12">
        <v>0</v>
      </c>
      <c r="P39" s="12"/>
      <c r="Q39" s="12">
        <v>0</v>
      </c>
      <c r="R39" s="12"/>
      <c r="S39" s="12">
        <f t="shared" si="1"/>
        <v>0</v>
      </c>
      <c r="T39" s="12"/>
      <c r="U39" s="8">
        <f t="shared" si="2"/>
        <v>0</v>
      </c>
    </row>
    <row r="40" spans="1:21">
      <c r="A40" s="1" t="s">
        <v>21</v>
      </c>
      <c r="C40" s="24">
        <v>85332791</v>
      </c>
      <c r="D40" s="24"/>
      <c r="E40" s="24">
        <v>6094719</v>
      </c>
      <c r="F40" s="12"/>
      <c r="G40" s="12">
        <v>0</v>
      </c>
      <c r="H40" s="12"/>
      <c r="I40" s="12">
        <f>C40+E40+G40</f>
        <v>91427510</v>
      </c>
      <c r="J40" s="12"/>
      <c r="K40" s="8">
        <f t="shared" si="0"/>
        <v>-0.11728223760253605</v>
      </c>
      <c r="L40" s="12"/>
      <c r="M40" s="12">
        <v>85332791</v>
      </c>
      <c r="N40" s="12"/>
      <c r="O40" s="12">
        <v>213953592</v>
      </c>
      <c r="P40" s="12"/>
      <c r="Q40" s="12">
        <v>0</v>
      </c>
      <c r="R40" s="12"/>
      <c r="S40" s="12">
        <f>M40+O40+Q40</f>
        <v>299286383</v>
      </c>
      <c r="T40" s="12"/>
      <c r="U40" s="8">
        <f t="shared" si="2"/>
        <v>-0.24154510626496961</v>
      </c>
    </row>
    <row r="41" spans="1:21">
      <c r="A41" s="1" t="s">
        <v>35</v>
      </c>
      <c r="C41" s="24">
        <v>0</v>
      </c>
      <c r="D41" s="24"/>
      <c r="E41" s="24">
        <v>82592659</v>
      </c>
      <c r="F41" s="12"/>
      <c r="G41" s="12">
        <v>0</v>
      </c>
      <c r="H41" s="12"/>
      <c r="I41" s="12">
        <f>C41+E41+G41</f>
        <v>82592659</v>
      </c>
      <c r="J41" s="12"/>
      <c r="K41" s="8">
        <f t="shared" si="0"/>
        <v>-0.10594898468812328</v>
      </c>
      <c r="L41" s="12"/>
      <c r="M41" s="12">
        <v>0</v>
      </c>
      <c r="N41" s="12"/>
      <c r="O41" s="12">
        <v>82592659</v>
      </c>
      <c r="P41" s="12"/>
      <c r="Q41" s="12">
        <v>0</v>
      </c>
      <c r="R41" s="12"/>
      <c r="S41" s="12">
        <f t="shared" si="1"/>
        <v>82592659</v>
      </c>
      <c r="T41" s="12"/>
      <c r="U41" s="8">
        <f t="shared" si="2"/>
        <v>-6.6658069755420171E-2</v>
      </c>
    </row>
    <row r="42" spans="1:21">
      <c r="A42" s="1" t="s">
        <v>143</v>
      </c>
      <c r="C42" s="24">
        <v>0</v>
      </c>
      <c r="D42" s="24"/>
      <c r="E42" s="24">
        <v>0</v>
      </c>
      <c r="F42" s="12"/>
      <c r="G42" s="12">
        <v>0</v>
      </c>
      <c r="H42" s="12"/>
      <c r="I42" s="12">
        <f>C42+E42+G42</f>
        <v>0</v>
      </c>
      <c r="J42" s="12"/>
      <c r="K42" s="8">
        <f t="shared" si="0"/>
        <v>0</v>
      </c>
      <c r="L42" s="12"/>
      <c r="M42" s="12">
        <v>8024</v>
      </c>
      <c r="N42" s="12"/>
      <c r="O42" s="12">
        <v>0</v>
      </c>
      <c r="P42" s="12"/>
      <c r="Q42" s="12">
        <v>0</v>
      </c>
      <c r="R42" s="12"/>
      <c r="S42" s="12">
        <f t="shared" si="1"/>
        <v>8024</v>
      </c>
      <c r="T42" s="12"/>
      <c r="U42" s="8">
        <f t="shared" si="2"/>
        <v>-6.4759308901471679E-6</v>
      </c>
    </row>
    <row r="43" spans="1:21" ht="24.75" thickBot="1">
      <c r="C43" s="30">
        <f>SUM(C8:C42)</f>
        <v>537924650</v>
      </c>
      <c r="D43" s="24"/>
      <c r="E43" s="30">
        <f>SUM(E8:E42)</f>
        <v>-1641568291</v>
      </c>
      <c r="F43" s="12"/>
      <c r="G43" s="15">
        <f>SUM(G8:G42)</f>
        <v>324092433</v>
      </c>
      <c r="H43" s="12"/>
      <c r="I43" s="15">
        <f>G43+E43+C43</f>
        <v>-779551208</v>
      </c>
      <c r="J43" s="12"/>
      <c r="K43" s="9">
        <f>SUM(K8:K42)</f>
        <v>1.0000000000000002</v>
      </c>
      <c r="L43" s="12"/>
      <c r="M43" s="15">
        <f>SUM(M8:M42)</f>
        <v>1011053578</v>
      </c>
      <c r="N43" s="12"/>
      <c r="O43" s="15">
        <f>SUM(O8:O42)</f>
        <v>1790220058</v>
      </c>
      <c r="P43" s="12"/>
      <c r="Q43" s="15">
        <f>SUM(Q8:Q42)</f>
        <v>-4040323301</v>
      </c>
      <c r="R43" s="12"/>
      <c r="S43" s="15">
        <f>SUM(S8:S42)</f>
        <v>-1239049665</v>
      </c>
      <c r="T43" s="12"/>
      <c r="U43" s="9">
        <f>SUM(U8:U42)</f>
        <v>0.99999999999999989</v>
      </c>
    </row>
    <row r="44" spans="1:21" ht="24.75" thickTop="1">
      <c r="C44" s="25"/>
      <c r="D44" s="26"/>
      <c r="E44" s="25"/>
      <c r="G44" s="6"/>
      <c r="I44" s="6"/>
      <c r="M44" s="6"/>
      <c r="O44" s="6"/>
      <c r="Q44" s="6"/>
    </row>
    <row r="45" spans="1:21">
      <c r="C45" s="27"/>
      <c r="D45" s="26"/>
      <c r="E45" s="28"/>
    </row>
    <row r="46" spans="1:21">
      <c r="C46" s="27"/>
      <c r="D46" s="26"/>
      <c r="E46" s="29"/>
    </row>
    <row r="47" spans="1:21">
      <c r="C47" s="29"/>
      <c r="D47" s="26"/>
      <c r="E47" s="29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22"/>
  <sheetViews>
    <sheetView rightToLeft="1" topLeftCell="A4" workbookViewId="0">
      <selection activeCell="F23" sqref="F23"/>
    </sheetView>
  </sheetViews>
  <sheetFormatPr defaultRowHeight="24"/>
  <cols>
    <col min="1" max="1" width="30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20" bestFit="1" customWidth="1"/>
    <col min="6" max="6" width="1" style="1" customWidth="1"/>
    <col min="7" max="7" width="14.140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9" ht="24.75">
      <c r="A3" s="38" t="s">
        <v>84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9" ht="24.75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6" spans="1:19" ht="24.75">
      <c r="A6" s="36" t="s">
        <v>88</v>
      </c>
      <c r="C6" s="37" t="s">
        <v>86</v>
      </c>
      <c r="D6" s="37" t="s">
        <v>86</v>
      </c>
      <c r="E6" s="37" t="s">
        <v>86</v>
      </c>
      <c r="F6" s="37" t="s">
        <v>86</v>
      </c>
      <c r="G6" s="37" t="s">
        <v>86</v>
      </c>
      <c r="H6" s="37" t="s">
        <v>86</v>
      </c>
      <c r="I6" s="37" t="s">
        <v>86</v>
      </c>
      <c r="K6" s="37" t="s">
        <v>87</v>
      </c>
      <c r="L6" s="37" t="s">
        <v>87</v>
      </c>
      <c r="M6" s="37" t="s">
        <v>87</v>
      </c>
      <c r="N6" s="37" t="s">
        <v>87</v>
      </c>
      <c r="O6" s="37" t="s">
        <v>87</v>
      </c>
      <c r="P6" s="37" t="s">
        <v>87</v>
      </c>
      <c r="Q6" s="37" t="s">
        <v>87</v>
      </c>
    </row>
    <row r="7" spans="1:19" ht="24.75">
      <c r="A7" s="37" t="s">
        <v>88</v>
      </c>
      <c r="C7" s="37" t="s">
        <v>131</v>
      </c>
      <c r="E7" s="39" t="s">
        <v>128</v>
      </c>
      <c r="G7" s="37" t="s">
        <v>129</v>
      </c>
      <c r="I7" s="37" t="s">
        <v>132</v>
      </c>
      <c r="K7" s="37" t="s">
        <v>131</v>
      </c>
      <c r="M7" s="37" t="s">
        <v>128</v>
      </c>
      <c r="O7" s="37" t="s">
        <v>129</v>
      </c>
      <c r="Q7" s="37" t="s">
        <v>132</v>
      </c>
    </row>
    <row r="8" spans="1:19">
      <c r="A8" s="1" t="s">
        <v>46</v>
      </c>
      <c r="C8" s="10">
        <v>0</v>
      </c>
      <c r="D8" s="4"/>
      <c r="E8" s="31">
        <v>0</v>
      </c>
      <c r="F8" s="4"/>
      <c r="G8" s="10">
        <v>312325215</v>
      </c>
      <c r="H8" s="4"/>
      <c r="I8" s="10">
        <f>C8+E8+G8</f>
        <v>312325215</v>
      </c>
      <c r="J8" s="4"/>
      <c r="K8" s="10">
        <v>0</v>
      </c>
      <c r="L8" s="4"/>
      <c r="M8" s="10">
        <v>0</v>
      </c>
      <c r="N8" s="4"/>
      <c r="O8" s="10">
        <v>312325215</v>
      </c>
      <c r="P8" s="4"/>
      <c r="Q8" s="10">
        <f>K8+M8+O8</f>
        <v>312325215</v>
      </c>
      <c r="R8" s="4"/>
      <c r="S8" s="4"/>
    </row>
    <row r="9" spans="1:19">
      <c r="A9" s="1" t="s">
        <v>53</v>
      </c>
      <c r="C9" s="10">
        <v>0</v>
      </c>
      <c r="D9" s="4"/>
      <c r="E9" s="31">
        <v>0</v>
      </c>
      <c r="F9" s="4"/>
      <c r="G9" s="10">
        <v>871438</v>
      </c>
      <c r="H9" s="4"/>
      <c r="I9" s="10">
        <f>C9+E9+G9</f>
        <v>871438</v>
      </c>
      <c r="J9" s="4"/>
      <c r="K9" s="10">
        <v>0</v>
      </c>
      <c r="L9" s="4"/>
      <c r="M9" s="10">
        <v>0</v>
      </c>
      <c r="N9" s="4"/>
      <c r="O9" s="10">
        <v>871438</v>
      </c>
      <c r="P9" s="4"/>
      <c r="Q9" s="10">
        <f t="shared" ref="Q9:Q18" si="0">K9+M9+O9</f>
        <v>871438</v>
      </c>
      <c r="R9" s="4"/>
      <c r="S9" s="4"/>
    </row>
    <row r="10" spans="1:19">
      <c r="A10" s="1" t="s">
        <v>123</v>
      </c>
      <c r="C10" s="10">
        <v>0</v>
      </c>
      <c r="D10" s="4"/>
      <c r="E10" s="31">
        <v>0</v>
      </c>
      <c r="F10" s="4"/>
      <c r="G10" s="10">
        <v>0</v>
      </c>
      <c r="H10" s="4"/>
      <c r="I10" s="10">
        <f t="shared" ref="I10:I15" si="1">C10+E10+G10</f>
        <v>0</v>
      </c>
      <c r="J10" s="4"/>
      <c r="K10" s="10">
        <v>0</v>
      </c>
      <c r="L10" s="4"/>
      <c r="M10" s="10">
        <v>0</v>
      </c>
      <c r="N10" s="4"/>
      <c r="O10" s="10">
        <v>49859615</v>
      </c>
      <c r="P10" s="4"/>
      <c r="Q10" s="10">
        <f t="shared" si="0"/>
        <v>49859615</v>
      </c>
      <c r="R10" s="4"/>
      <c r="S10" s="4"/>
    </row>
    <row r="11" spans="1:19">
      <c r="A11" s="1" t="s">
        <v>124</v>
      </c>
      <c r="C11" s="10">
        <v>0</v>
      </c>
      <c r="D11" s="4"/>
      <c r="E11" s="31">
        <v>0</v>
      </c>
      <c r="F11" s="4"/>
      <c r="G11" s="10">
        <v>0</v>
      </c>
      <c r="H11" s="4"/>
      <c r="I11" s="10">
        <f>C11+E11+G11</f>
        <v>0</v>
      </c>
      <c r="J11" s="4"/>
      <c r="K11" s="10">
        <v>0</v>
      </c>
      <c r="L11" s="4"/>
      <c r="M11" s="10">
        <v>0</v>
      </c>
      <c r="N11" s="4"/>
      <c r="O11" s="10">
        <v>16018743</v>
      </c>
      <c r="P11" s="4"/>
      <c r="Q11" s="10">
        <f t="shared" si="0"/>
        <v>16018743</v>
      </c>
      <c r="R11" s="4"/>
      <c r="S11" s="4"/>
    </row>
    <row r="12" spans="1:19">
      <c r="A12" s="1" t="s">
        <v>125</v>
      </c>
      <c r="C12" s="10">
        <v>0</v>
      </c>
      <c r="D12" s="4"/>
      <c r="E12" s="31">
        <v>0</v>
      </c>
      <c r="F12" s="4"/>
      <c r="G12" s="10">
        <v>0</v>
      </c>
      <c r="H12" s="4"/>
      <c r="I12" s="10">
        <f t="shared" si="1"/>
        <v>0</v>
      </c>
      <c r="J12" s="4"/>
      <c r="K12" s="10">
        <v>0</v>
      </c>
      <c r="L12" s="4"/>
      <c r="M12" s="10">
        <v>0</v>
      </c>
      <c r="N12" s="4"/>
      <c r="O12" s="10">
        <v>71112605</v>
      </c>
      <c r="P12" s="4"/>
      <c r="Q12" s="10">
        <f t="shared" si="0"/>
        <v>71112605</v>
      </c>
      <c r="R12" s="4"/>
      <c r="S12" s="4"/>
    </row>
    <row r="13" spans="1:19">
      <c r="A13" s="1" t="s">
        <v>56</v>
      </c>
      <c r="C13" s="10">
        <v>0</v>
      </c>
      <c r="D13" s="4"/>
      <c r="E13" s="31">
        <v>49308091</v>
      </c>
      <c r="F13" s="4"/>
      <c r="G13" s="10">
        <v>0</v>
      </c>
      <c r="H13" s="4"/>
      <c r="I13" s="10">
        <f>C13+E13+G13</f>
        <v>49308091</v>
      </c>
      <c r="J13" s="4"/>
      <c r="K13" s="10">
        <v>0</v>
      </c>
      <c r="L13" s="4"/>
      <c r="M13" s="10">
        <v>378109934</v>
      </c>
      <c r="N13" s="4"/>
      <c r="O13" s="10">
        <v>43035474</v>
      </c>
      <c r="P13" s="4"/>
      <c r="Q13" s="10">
        <f t="shared" si="0"/>
        <v>421145408</v>
      </c>
      <c r="R13" s="4"/>
      <c r="S13" s="4"/>
    </row>
    <row r="14" spans="1:19">
      <c r="A14" s="1" t="s">
        <v>59</v>
      </c>
      <c r="C14" s="10">
        <v>0</v>
      </c>
      <c r="D14" s="4"/>
      <c r="E14" s="31">
        <v>50251691</v>
      </c>
      <c r="F14" s="4"/>
      <c r="G14" s="10">
        <v>0</v>
      </c>
      <c r="H14" s="4"/>
      <c r="I14" s="10">
        <f>C14+E14+G14</f>
        <v>50251691</v>
      </c>
      <c r="J14" s="4"/>
      <c r="K14" s="10">
        <v>0</v>
      </c>
      <c r="L14" s="4"/>
      <c r="M14" s="10">
        <v>266221027</v>
      </c>
      <c r="N14" s="4"/>
      <c r="O14" s="10">
        <v>143534719</v>
      </c>
      <c r="P14" s="4"/>
      <c r="Q14" s="10">
        <f t="shared" si="0"/>
        <v>409755746</v>
      </c>
      <c r="R14" s="4"/>
      <c r="S14" s="4"/>
    </row>
    <row r="15" spans="1:19">
      <c r="A15" s="1" t="s">
        <v>126</v>
      </c>
      <c r="C15" s="10">
        <v>0</v>
      </c>
      <c r="D15" s="4"/>
      <c r="E15" s="31">
        <v>0</v>
      </c>
      <c r="F15" s="4"/>
      <c r="G15" s="10">
        <v>0</v>
      </c>
      <c r="H15" s="4"/>
      <c r="I15" s="10">
        <f t="shared" si="1"/>
        <v>0</v>
      </c>
      <c r="J15" s="4"/>
      <c r="K15" s="10">
        <v>0</v>
      </c>
      <c r="L15" s="4"/>
      <c r="M15" s="10">
        <v>0</v>
      </c>
      <c r="N15" s="4"/>
      <c r="O15" s="10">
        <v>74930464</v>
      </c>
      <c r="P15" s="4"/>
      <c r="Q15" s="10">
        <f t="shared" si="0"/>
        <v>74930464</v>
      </c>
      <c r="R15" s="4"/>
      <c r="S15" s="4"/>
    </row>
    <row r="16" spans="1:19">
      <c r="A16" s="1" t="s">
        <v>62</v>
      </c>
      <c r="C16" s="10">
        <v>0</v>
      </c>
      <c r="D16" s="4"/>
      <c r="E16" s="31">
        <v>37902129</v>
      </c>
      <c r="F16" s="4"/>
      <c r="G16" s="10">
        <v>0</v>
      </c>
      <c r="H16" s="4"/>
      <c r="I16" s="10">
        <f>C16+E16+G16</f>
        <v>37902129</v>
      </c>
      <c r="J16" s="4"/>
      <c r="K16" s="10">
        <v>0</v>
      </c>
      <c r="L16" s="4"/>
      <c r="M16" s="10">
        <v>432458309</v>
      </c>
      <c r="N16" s="4"/>
      <c r="O16" s="10">
        <v>359328748</v>
      </c>
      <c r="P16" s="4"/>
      <c r="Q16" s="10">
        <f t="shared" si="0"/>
        <v>791787057</v>
      </c>
      <c r="R16" s="4"/>
      <c r="S16" s="4"/>
    </row>
    <row r="17" spans="1:19">
      <c r="A17" s="1" t="s">
        <v>65</v>
      </c>
      <c r="C17" s="10">
        <v>0</v>
      </c>
      <c r="D17" s="4"/>
      <c r="E17" s="31">
        <v>36230434</v>
      </c>
      <c r="F17" s="4"/>
      <c r="G17" s="10">
        <v>0</v>
      </c>
      <c r="H17" s="4"/>
      <c r="I17" s="10">
        <f>C17+E17+G17</f>
        <v>36230434</v>
      </c>
      <c r="J17" s="4"/>
      <c r="K17" s="10">
        <v>0</v>
      </c>
      <c r="L17" s="4"/>
      <c r="M17" s="10">
        <v>223549055</v>
      </c>
      <c r="N17" s="4"/>
      <c r="O17" s="10">
        <v>0</v>
      </c>
      <c r="P17" s="4"/>
      <c r="Q17" s="10">
        <f t="shared" si="0"/>
        <v>223549055</v>
      </c>
      <c r="R17" s="4"/>
      <c r="S17" s="4"/>
    </row>
    <row r="18" spans="1:19">
      <c r="A18" s="1" t="s">
        <v>50</v>
      </c>
      <c r="C18" s="10">
        <v>0</v>
      </c>
      <c r="D18" s="4"/>
      <c r="E18" s="31">
        <v>85638075</v>
      </c>
      <c r="F18" s="4"/>
      <c r="G18" s="10">
        <v>0</v>
      </c>
      <c r="H18" s="4"/>
      <c r="I18" s="10">
        <f>C18+E18+G18</f>
        <v>85638075</v>
      </c>
      <c r="J18" s="4"/>
      <c r="K18" s="10">
        <v>0</v>
      </c>
      <c r="L18" s="4"/>
      <c r="M18" s="10">
        <v>404234705</v>
      </c>
      <c r="N18" s="4"/>
      <c r="O18" s="10">
        <v>0</v>
      </c>
      <c r="P18" s="4"/>
      <c r="Q18" s="10">
        <f t="shared" si="0"/>
        <v>404234705</v>
      </c>
      <c r="R18" s="4"/>
      <c r="S18" s="4"/>
    </row>
    <row r="19" spans="1:19" ht="24.75" thickBot="1">
      <c r="C19" s="11">
        <f>SUM(C8:C18)</f>
        <v>0</v>
      </c>
      <c r="D19" s="4"/>
      <c r="E19" s="32">
        <f>SUM(E8:E18)</f>
        <v>259330420</v>
      </c>
      <c r="F19" s="4"/>
      <c r="G19" s="11">
        <f>SUM(G8:G18)</f>
        <v>313196653</v>
      </c>
      <c r="H19" s="4"/>
      <c r="I19" s="11">
        <f>G19+E19</f>
        <v>572527073</v>
      </c>
      <c r="J19" s="4"/>
      <c r="K19" s="11">
        <f>SUM(K8:K18)</f>
        <v>0</v>
      </c>
      <c r="L19" s="4"/>
      <c r="M19" s="11">
        <f>SUM(M8:M18)</f>
        <v>1704573030</v>
      </c>
      <c r="N19" s="4"/>
      <c r="O19" s="11">
        <f>SUM(O8:O18)</f>
        <v>1071017021</v>
      </c>
      <c r="P19" s="4"/>
      <c r="Q19" s="11">
        <f>SUM(Q8:Q18)</f>
        <v>2775590051</v>
      </c>
      <c r="R19" s="4"/>
      <c r="S19" s="4"/>
    </row>
    <row r="20" spans="1:19" ht="24.75" thickTop="1">
      <c r="C20" s="4"/>
      <c r="D20" s="4"/>
      <c r="E20" s="21"/>
      <c r="F20" s="4"/>
      <c r="G20" s="10"/>
      <c r="H20" s="4"/>
      <c r="I20" s="4"/>
      <c r="J20" s="4"/>
      <c r="K20" s="4"/>
      <c r="L20" s="4"/>
      <c r="M20" s="10"/>
      <c r="N20" s="4"/>
      <c r="O20" s="10"/>
      <c r="P20" s="4"/>
      <c r="Q20" s="4"/>
      <c r="R20" s="4"/>
      <c r="S20" s="4"/>
    </row>
    <row r="21" spans="1:19">
      <c r="C21" s="4"/>
      <c r="D21" s="4"/>
      <c r="E21" s="22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>
      <c r="C22" s="4"/>
      <c r="D22" s="4"/>
      <c r="E22" s="22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O11"/>
  <sheetViews>
    <sheetView rightToLeft="1" workbookViewId="0">
      <selection activeCell="E11" sqref="E11"/>
    </sheetView>
  </sheetViews>
  <sheetFormatPr defaultRowHeight="24"/>
  <cols>
    <col min="1" max="1" width="26.8554687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5" ht="24.7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5" ht="24.75">
      <c r="A3" s="38" t="s">
        <v>84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5" ht="24.75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6" spans="1:15" ht="24.75">
      <c r="A6" s="37" t="s">
        <v>133</v>
      </c>
      <c r="B6" s="37" t="s">
        <v>133</v>
      </c>
      <c r="C6" s="37" t="s">
        <v>133</v>
      </c>
      <c r="E6" s="37" t="s">
        <v>86</v>
      </c>
      <c r="F6" s="37" t="s">
        <v>86</v>
      </c>
      <c r="G6" s="37" t="s">
        <v>86</v>
      </c>
      <c r="I6" s="37" t="s">
        <v>87</v>
      </c>
      <c r="J6" s="37" t="s">
        <v>87</v>
      </c>
      <c r="K6" s="37" t="s">
        <v>87</v>
      </c>
    </row>
    <row r="7" spans="1:15" ht="24.75">
      <c r="A7" s="37" t="s">
        <v>134</v>
      </c>
      <c r="C7" s="37" t="s">
        <v>71</v>
      </c>
      <c r="E7" s="37" t="s">
        <v>135</v>
      </c>
      <c r="G7" s="37" t="s">
        <v>136</v>
      </c>
      <c r="I7" s="37" t="s">
        <v>135</v>
      </c>
      <c r="K7" s="37" t="s">
        <v>136</v>
      </c>
    </row>
    <row r="8" spans="1:15">
      <c r="A8" s="1" t="s">
        <v>77</v>
      </c>
      <c r="C8" s="4" t="s">
        <v>78</v>
      </c>
      <c r="D8" s="4"/>
      <c r="E8" s="10">
        <v>3179376</v>
      </c>
      <c r="F8" s="4"/>
      <c r="G8" s="8">
        <f>E8/$E$10</f>
        <v>0.99709030832445289</v>
      </c>
      <c r="H8" s="4"/>
      <c r="I8" s="10">
        <v>49404952</v>
      </c>
      <c r="J8" s="4"/>
      <c r="K8" s="8">
        <f>I8/$I$10</f>
        <v>0.9990964341434041</v>
      </c>
      <c r="L8" s="4"/>
      <c r="M8" s="4"/>
      <c r="N8" s="4"/>
      <c r="O8" s="4"/>
    </row>
    <row r="9" spans="1:15">
      <c r="A9" s="1" t="s">
        <v>81</v>
      </c>
      <c r="C9" s="4" t="s">
        <v>82</v>
      </c>
      <c r="D9" s="4"/>
      <c r="E9" s="10">
        <v>9278</v>
      </c>
      <c r="F9" s="4"/>
      <c r="G9" s="8">
        <f>E9/$E$10</f>
        <v>2.9096916755471116E-3</v>
      </c>
      <c r="H9" s="4"/>
      <c r="I9" s="10">
        <v>44681</v>
      </c>
      <c r="J9" s="4"/>
      <c r="K9" s="8">
        <f>I9/$I$10</f>
        <v>9.0356585659594278E-4</v>
      </c>
      <c r="L9" s="4"/>
      <c r="M9" s="4"/>
      <c r="N9" s="4"/>
      <c r="O9" s="4"/>
    </row>
    <row r="10" spans="1:15" ht="24.75" thickBot="1">
      <c r="E10" s="11">
        <f>SUM(E8:E9)</f>
        <v>3188654</v>
      </c>
      <c r="F10" s="4"/>
      <c r="G10" s="9">
        <f>SUM(G8:G9)</f>
        <v>1</v>
      </c>
      <c r="H10" s="4"/>
      <c r="I10" s="11">
        <f>SUM(I8:I9)</f>
        <v>49449633</v>
      </c>
      <c r="J10" s="4"/>
      <c r="K10" s="9">
        <f>SUM(K8:K9)</f>
        <v>1</v>
      </c>
    </row>
    <row r="11" spans="1:15" ht="24.75" thickTop="1">
      <c r="E11" s="3"/>
      <c r="I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10" sqref="C10"/>
    </sheetView>
  </sheetViews>
  <sheetFormatPr defaultRowHeight="24"/>
  <cols>
    <col min="1" max="1" width="35.57031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38" t="s">
        <v>0</v>
      </c>
      <c r="B2" s="38"/>
      <c r="C2" s="38"/>
      <c r="D2" s="38"/>
      <c r="E2" s="38"/>
    </row>
    <row r="3" spans="1:5" ht="24.75">
      <c r="A3" s="38" t="s">
        <v>84</v>
      </c>
      <c r="B3" s="38"/>
      <c r="C3" s="38"/>
      <c r="D3" s="38"/>
      <c r="E3" s="38"/>
    </row>
    <row r="4" spans="1:5" ht="24.75">
      <c r="A4" s="38" t="s">
        <v>2</v>
      </c>
      <c r="B4" s="38"/>
      <c r="C4" s="38"/>
      <c r="D4" s="38"/>
      <c r="E4" s="38"/>
    </row>
    <row r="5" spans="1:5" ht="24.75">
      <c r="C5" s="36" t="s">
        <v>86</v>
      </c>
      <c r="E5" s="2" t="s">
        <v>145</v>
      </c>
    </row>
    <row r="6" spans="1:5" ht="24.75">
      <c r="A6" s="36" t="s">
        <v>137</v>
      </c>
      <c r="C6" s="37"/>
      <c r="E6" s="16" t="s">
        <v>146</v>
      </c>
    </row>
    <row r="7" spans="1:5" ht="24.75">
      <c r="A7" s="37" t="s">
        <v>137</v>
      </c>
      <c r="C7" s="37" t="s">
        <v>74</v>
      </c>
      <c r="E7" s="37" t="s">
        <v>74</v>
      </c>
    </row>
    <row r="8" spans="1:5" ht="24.75">
      <c r="A8" s="2" t="s">
        <v>144</v>
      </c>
      <c r="C8" s="10">
        <v>7158311</v>
      </c>
      <c r="D8" s="4"/>
      <c r="E8" s="10">
        <v>36643365</v>
      </c>
    </row>
    <row r="9" spans="1:5" ht="25.5" thickBot="1">
      <c r="A9" s="2" t="s">
        <v>93</v>
      </c>
      <c r="C9" s="11">
        <f>SUM(C8)</f>
        <v>7158311</v>
      </c>
      <c r="D9" s="4"/>
      <c r="E9" s="11">
        <f>SUM(E8)</f>
        <v>36643365</v>
      </c>
    </row>
    <row r="10" spans="1:5" ht="24.75" thickTop="1"/>
  </sheetData>
  <mergeCells count="7">
    <mergeCell ref="A2:E2"/>
    <mergeCell ref="C5:C6"/>
    <mergeCell ref="E7"/>
    <mergeCell ref="A6:A7"/>
    <mergeCell ref="C7"/>
    <mergeCell ref="A4:E4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35"/>
  <sheetViews>
    <sheetView rightToLeft="1" topLeftCell="A19" workbookViewId="0">
      <selection activeCell="G40" sqref="G40"/>
    </sheetView>
  </sheetViews>
  <sheetFormatPr defaultRowHeight="24"/>
  <cols>
    <col min="1" max="1" width="28.28515625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7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8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8.710937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9.1406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7.140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7" ht="24.7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27" ht="24.7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7" ht="24.75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7">
      <c r="W5" s="5"/>
    </row>
    <row r="6" spans="1:27" ht="24.75">
      <c r="A6" s="36" t="s">
        <v>3</v>
      </c>
      <c r="C6" s="37" t="s">
        <v>141</v>
      </c>
      <c r="D6" s="37" t="s">
        <v>4</v>
      </c>
      <c r="E6" s="37" t="s">
        <v>4</v>
      </c>
      <c r="F6" s="37" t="s">
        <v>4</v>
      </c>
      <c r="G6" s="37" t="s">
        <v>4</v>
      </c>
      <c r="I6" s="37" t="s">
        <v>5</v>
      </c>
      <c r="J6" s="37" t="s">
        <v>5</v>
      </c>
      <c r="K6" s="37" t="s">
        <v>5</v>
      </c>
      <c r="L6" s="37" t="s">
        <v>5</v>
      </c>
      <c r="M6" s="37" t="s">
        <v>5</v>
      </c>
      <c r="N6" s="37" t="s">
        <v>5</v>
      </c>
      <c r="O6" s="37" t="s">
        <v>5</v>
      </c>
      <c r="Q6" s="37" t="s">
        <v>6</v>
      </c>
      <c r="R6" s="37" t="s">
        <v>6</v>
      </c>
      <c r="S6" s="37" t="s">
        <v>6</v>
      </c>
      <c r="T6" s="37" t="s">
        <v>6</v>
      </c>
      <c r="U6" s="37" t="s">
        <v>6</v>
      </c>
      <c r="V6" s="37" t="s">
        <v>6</v>
      </c>
      <c r="W6" s="37" t="s">
        <v>6</v>
      </c>
      <c r="X6" s="37" t="s">
        <v>6</v>
      </c>
      <c r="Y6" s="37" t="s">
        <v>6</v>
      </c>
    </row>
    <row r="7" spans="1:27" ht="24.75">
      <c r="A7" s="36" t="s">
        <v>3</v>
      </c>
      <c r="C7" s="36" t="s">
        <v>7</v>
      </c>
      <c r="E7" s="36" t="s">
        <v>8</v>
      </c>
      <c r="G7" s="36" t="s">
        <v>9</v>
      </c>
      <c r="I7" s="37" t="s">
        <v>10</v>
      </c>
      <c r="J7" s="37" t="s">
        <v>10</v>
      </c>
      <c r="K7" s="37" t="s">
        <v>10</v>
      </c>
      <c r="M7" s="37" t="s">
        <v>11</v>
      </c>
      <c r="N7" s="37" t="s">
        <v>11</v>
      </c>
      <c r="O7" s="37" t="s">
        <v>11</v>
      </c>
      <c r="Q7" s="36" t="s">
        <v>7</v>
      </c>
      <c r="S7" s="36" t="s">
        <v>12</v>
      </c>
      <c r="U7" s="36" t="s">
        <v>8</v>
      </c>
      <c r="W7" s="36" t="s">
        <v>9</v>
      </c>
      <c r="Y7" s="36" t="s">
        <v>13</v>
      </c>
    </row>
    <row r="8" spans="1:27" ht="24.75">
      <c r="A8" s="37" t="s">
        <v>3</v>
      </c>
      <c r="C8" s="37" t="s">
        <v>7</v>
      </c>
      <c r="E8" s="37" t="s">
        <v>8</v>
      </c>
      <c r="G8" s="37" t="s">
        <v>9</v>
      </c>
      <c r="I8" s="37" t="s">
        <v>7</v>
      </c>
      <c r="K8" s="37" t="s">
        <v>8</v>
      </c>
      <c r="M8" s="37" t="s">
        <v>7</v>
      </c>
      <c r="O8" s="37" t="s">
        <v>14</v>
      </c>
      <c r="Q8" s="37" t="s">
        <v>7</v>
      </c>
      <c r="S8" s="37" t="s">
        <v>12</v>
      </c>
      <c r="U8" s="37" t="s">
        <v>8</v>
      </c>
      <c r="W8" s="37" t="s">
        <v>9</v>
      </c>
      <c r="Y8" s="37" t="s">
        <v>13</v>
      </c>
    </row>
    <row r="9" spans="1:27">
      <c r="A9" s="1" t="s">
        <v>15</v>
      </c>
      <c r="C9" s="6">
        <v>46639</v>
      </c>
      <c r="D9" s="6"/>
      <c r="E9" s="6">
        <v>1170324778</v>
      </c>
      <c r="F9" s="6"/>
      <c r="G9" s="6">
        <v>1261959974.1989999</v>
      </c>
      <c r="H9" s="6"/>
      <c r="I9" s="6">
        <v>0</v>
      </c>
      <c r="J9" s="6"/>
      <c r="K9" s="6">
        <v>0</v>
      </c>
      <c r="L9" s="6"/>
      <c r="M9" s="6">
        <v>-4664</v>
      </c>
      <c r="N9" s="6"/>
      <c r="O9" s="6">
        <v>122072461</v>
      </c>
      <c r="P9" s="6"/>
      <c r="Q9" s="6">
        <v>41975</v>
      </c>
      <c r="R9" s="6"/>
      <c r="S9" s="6">
        <v>26040</v>
      </c>
      <c r="T9" s="6"/>
      <c r="U9" s="6">
        <v>1053289792</v>
      </c>
      <c r="V9" s="6"/>
      <c r="W9" s="6">
        <v>1086525477.45</v>
      </c>
      <c r="X9" s="6"/>
      <c r="Y9" s="8">
        <v>2.3907091934916865E-2</v>
      </c>
      <c r="Z9" s="6"/>
      <c r="AA9" s="6"/>
    </row>
    <row r="10" spans="1:27">
      <c r="A10" s="1" t="s">
        <v>16</v>
      </c>
      <c r="C10" s="6">
        <v>767995</v>
      </c>
      <c r="D10" s="6"/>
      <c r="E10" s="6">
        <v>1691156914</v>
      </c>
      <c r="F10" s="6"/>
      <c r="G10" s="6">
        <v>1718470642.36725</v>
      </c>
      <c r="H10" s="6"/>
      <c r="I10" s="6">
        <v>0</v>
      </c>
      <c r="J10" s="6"/>
      <c r="K10" s="6">
        <v>0</v>
      </c>
      <c r="L10" s="6"/>
      <c r="M10" s="6">
        <v>-76800</v>
      </c>
      <c r="N10" s="6"/>
      <c r="O10" s="6">
        <v>145433493</v>
      </c>
      <c r="P10" s="6"/>
      <c r="Q10" s="6">
        <v>691195</v>
      </c>
      <c r="R10" s="6"/>
      <c r="S10" s="6">
        <v>1772</v>
      </c>
      <c r="T10" s="6"/>
      <c r="U10" s="6">
        <v>1522040122</v>
      </c>
      <c r="V10" s="6"/>
      <c r="W10" s="6">
        <v>1217509994.6370001</v>
      </c>
      <c r="X10" s="6"/>
      <c r="Y10" s="8">
        <v>2.6789177039621102E-2</v>
      </c>
      <c r="Z10" s="6"/>
      <c r="AA10" s="6"/>
    </row>
    <row r="11" spans="1:27">
      <c r="A11" s="1" t="s">
        <v>17</v>
      </c>
      <c r="C11" s="6">
        <v>209025</v>
      </c>
      <c r="D11" s="6"/>
      <c r="E11" s="6">
        <v>1881971234</v>
      </c>
      <c r="F11" s="6"/>
      <c r="G11" s="6">
        <v>2607655330.6875</v>
      </c>
      <c r="H11" s="6"/>
      <c r="I11" s="6">
        <v>0</v>
      </c>
      <c r="J11" s="6"/>
      <c r="K11" s="6">
        <v>0</v>
      </c>
      <c r="L11" s="6"/>
      <c r="M11" s="6">
        <v>-20903</v>
      </c>
      <c r="N11" s="6"/>
      <c r="O11" s="6">
        <v>254330401</v>
      </c>
      <c r="P11" s="6"/>
      <c r="Q11" s="6">
        <v>188122</v>
      </c>
      <c r="R11" s="6"/>
      <c r="S11" s="6">
        <v>10930</v>
      </c>
      <c r="T11" s="6"/>
      <c r="U11" s="6">
        <v>1693769609</v>
      </c>
      <c r="V11" s="6"/>
      <c r="W11" s="6">
        <v>2043939227.9130001</v>
      </c>
      <c r="X11" s="6"/>
      <c r="Y11" s="8">
        <v>4.4973306236482387E-2</v>
      </c>
      <c r="Z11" s="6"/>
      <c r="AA11" s="6"/>
    </row>
    <row r="12" spans="1:27">
      <c r="A12" s="1" t="s">
        <v>18</v>
      </c>
      <c r="C12" s="6">
        <v>51267</v>
      </c>
      <c r="D12" s="6"/>
      <c r="E12" s="6">
        <v>1608736296</v>
      </c>
      <c r="F12" s="6"/>
      <c r="G12" s="6">
        <v>2030834159.7974999</v>
      </c>
      <c r="H12" s="6"/>
      <c r="I12" s="6">
        <v>0</v>
      </c>
      <c r="J12" s="6"/>
      <c r="K12" s="6">
        <v>0</v>
      </c>
      <c r="L12" s="6"/>
      <c r="M12" s="6">
        <v>-5127</v>
      </c>
      <c r="N12" s="6"/>
      <c r="O12" s="6">
        <v>203859777</v>
      </c>
      <c r="P12" s="6"/>
      <c r="Q12" s="6">
        <v>46140</v>
      </c>
      <c r="R12" s="6"/>
      <c r="S12" s="6">
        <v>36450</v>
      </c>
      <c r="T12" s="6"/>
      <c r="U12" s="6">
        <v>1447853253</v>
      </c>
      <c r="V12" s="6"/>
      <c r="W12" s="6">
        <v>1671796272.1500001</v>
      </c>
      <c r="X12" s="6"/>
      <c r="Y12" s="8">
        <v>3.6784951668637322E-2</v>
      </c>
      <c r="Z12" s="6"/>
      <c r="AA12" s="6"/>
    </row>
    <row r="13" spans="1:27">
      <c r="A13" s="1" t="s">
        <v>19</v>
      </c>
      <c r="C13" s="6">
        <v>4940</v>
      </c>
      <c r="D13" s="6"/>
      <c r="E13" s="6">
        <v>142551315</v>
      </c>
      <c r="F13" s="6"/>
      <c r="G13" s="6">
        <v>189303899.84999999</v>
      </c>
      <c r="H13" s="6"/>
      <c r="I13" s="6">
        <v>0</v>
      </c>
      <c r="J13" s="6"/>
      <c r="K13" s="6">
        <v>0</v>
      </c>
      <c r="L13" s="6"/>
      <c r="M13" s="6">
        <v>-4940</v>
      </c>
      <c r="N13" s="6"/>
      <c r="O13" s="6">
        <v>221959439</v>
      </c>
      <c r="P13" s="6"/>
      <c r="Q13" s="6">
        <v>0</v>
      </c>
      <c r="R13" s="6"/>
      <c r="S13" s="6">
        <v>0</v>
      </c>
      <c r="T13" s="6"/>
      <c r="U13" s="6">
        <v>0</v>
      </c>
      <c r="V13" s="6"/>
      <c r="W13" s="6">
        <v>0</v>
      </c>
      <c r="X13" s="6"/>
      <c r="Y13" s="8">
        <v>0</v>
      </c>
      <c r="Z13" s="6"/>
      <c r="AA13" s="6"/>
    </row>
    <row r="14" spans="1:27">
      <c r="A14" s="1" t="s">
        <v>20</v>
      </c>
      <c r="C14" s="6">
        <v>238228</v>
      </c>
      <c r="D14" s="6"/>
      <c r="E14" s="6">
        <v>1368302398</v>
      </c>
      <c r="F14" s="6"/>
      <c r="G14" s="6">
        <v>1187131254.0641999</v>
      </c>
      <c r="H14" s="6"/>
      <c r="I14" s="6">
        <v>0</v>
      </c>
      <c r="J14" s="6"/>
      <c r="K14" s="6">
        <v>0</v>
      </c>
      <c r="L14" s="6"/>
      <c r="M14" s="6">
        <v>-23823</v>
      </c>
      <c r="N14" s="6"/>
      <c r="O14" s="6">
        <v>98774511</v>
      </c>
      <c r="P14" s="6"/>
      <c r="Q14" s="6">
        <v>214405</v>
      </c>
      <c r="R14" s="6"/>
      <c r="S14" s="6">
        <v>3698</v>
      </c>
      <c r="T14" s="6"/>
      <c r="U14" s="6">
        <v>1231471010</v>
      </c>
      <c r="V14" s="6"/>
      <c r="W14" s="6">
        <v>788152115.34449995</v>
      </c>
      <c r="X14" s="6"/>
      <c r="Y14" s="8">
        <v>1.7341908193871373E-2</v>
      </c>
      <c r="Z14" s="6"/>
      <c r="AA14" s="6"/>
    </row>
    <row r="15" spans="1:27">
      <c r="A15" s="1" t="s">
        <v>21</v>
      </c>
      <c r="C15" s="6">
        <v>61312</v>
      </c>
      <c r="D15" s="6"/>
      <c r="E15" s="6">
        <v>1166412000</v>
      </c>
      <c r="F15" s="6"/>
      <c r="G15" s="6">
        <v>1255512188.1600001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61312</v>
      </c>
      <c r="R15" s="6"/>
      <c r="S15" s="6">
        <v>20700</v>
      </c>
      <c r="T15" s="6"/>
      <c r="U15" s="6">
        <v>1166412000</v>
      </c>
      <c r="V15" s="6"/>
      <c r="W15" s="6">
        <v>1261606907.52</v>
      </c>
      <c r="X15" s="6"/>
      <c r="Y15" s="8">
        <v>2.7759452447073216E-2</v>
      </c>
      <c r="Z15" s="6"/>
      <c r="AA15" s="6"/>
    </row>
    <row r="16" spans="1:27">
      <c r="A16" s="1" t="s">
        <v>22</v>
      </c>
      <c r="C16" s="6">
        <v>182300</v>
      </c>
      <c r="D16" s="6"/>
      <c r="E16" s="6">
        <v>2132341414</v>
      </c>
      <c r="F16" s="6"/>
      <c r="G16" s="6">
        <v>2089412581.95</v>
      </c>
      <c r="H16" s="6"/>
      <c r="I16" s="6">
        <v>0</v>
      </c>
      <c r="J16" s="6"/>
      <c r="K16" s="6">
        <v>0</v>
      </c>
      <c r="L16" s="6"/>
      <c r="M16" s="6">
        <v>-18230</v>
      </c>
      <c r="N16" s="6"/>
      <c r="O16" s="6">
        <v>196788378</v>
      </c>
      <c r="P16" s="6"/>
      <c r="Q16" s="6">
        <v>164070</v>
      </c>
      <c r="R16" s="6"/>
      <c r="S16" s="6">
        <v>11500</v>
      </c>
      <c r="T16" s="6"/>
      <c r="U16" s="6">
        <v>1919107273</v>
      </c>
      <c r="V16" s="6"/>
      <c r="W16" s="6">
        <v>1875578510.25</v>
      </c>
      <c r="X16" s="6"/>
      <c r="Y16" s="8">
        <v>4.1268823240976048E-2</v>
      </c>
      <c r="Z16" s="6"/>
      <c r="AA16" s="6"/>
    </row>
    <row r="17" spans="1:27">
      <c r="A17" s="1" t="s">
        <v>23</v>
      </c>
      <c r="C17" s="6">
        <v>113923</v>
      </c>
      <c r="D17" s="6"/>
      <c r="E17" s="6">
        <v>741186674</v>
      </c>
      <c r="F17" s="6"/>
      <c r="G17" s="6">
        <v>1018073971.7685</v>
      </c>
      <c r="H17" s="6"/>
      <c r="I17" s="6">
        <v>28563</v>
      </c>
      <c r="J17" s="6"/>
      <c r="K17" s="6">
        <v>0</v>
      </c>
      <c r="L17" s="6"/>
      <c r="M17" s="6">
        <v>-11393</v>
      </c>
      <c r="N17" s="6"/>
      <c r="O17" s="6">
        <v>99126979</v>
      </c>
      <c r="P17" s="6"/>
      <c r="Q17" s="6">
        <v>131093</v>
      </c>
      <c r="R17" s="6"/>
      <c r="S17" s="6">
        <v>4903</v>
      </c>
      <c r="T17" s="6"/>
      <c r="U17" s="6">
        <v>482572252</v>
      </c>
      <c r="V17" s="6"/>
      <c r="W17" s="6">
        <v>638924622.57494998</v>
      </c>
      <c r="X17" s="6"/>
      <c r="Y17" s="8">
        <v>1.4058418332932565E-2</v>
      </c>
      <c r="Z17" s="6"/>
      <c r="AA17" s="6"/>
    </row>
    <row r="18" spans="1:27">
      <c r="A18" s="1" t="s">
        <v>24</v>
      </c>
      <c r="C18" s="6">
        <v>357536</v>
      </c>
      <c r="D18" s="6"/>
      <c r="E18" s="6">
        <v>1681296764</v>
      </c>
      <c r="F18" s="6"/>
      <c r="G18" s="6">
        <v>1638433926.2880001</v>
      </c>
      <c r="H18" s="6"/>
      <c r="I18" s="6">
        <v>0</v>
      </c>
      <c r="J18" s="6"/>
      <c r="K18" s="6">
        <v>0</v>
      </c>
      <c r="L18" s="6"/>
      <c r="M18" s="6">
        <v>-35754</v>
      </c>
      <c r="N18" s="6"/>
      <c r="O18" s="6">
        <v>150805645</v>
      </c>
      <c r="P18" s="6"/>
      <c r="Q18" s="6">
        <v>321782</v>
      </c>
      <c r="R18" s="6"/>
      <c r="S18" s="6">
        <v>3924</v>
      </c>
      <c r="T18" s="6"/>
      <c r="U18" s="6">
        <v>1513165207</v>
      </c>
      <c r="V18" s="6"/>
      <c r="W18" s="6">
        <v>1255159666.2204001</v>
      </c>
      <c r="X18" s="6"/>
      <c r="Y18" s="8">
        <v>2.7617592183623276E-2</v>
      </c>
      <c r="Z18" s="6"/>
      <c r="AA18" s="6"/>
    </row>
    <row r="19" spans="1:27">
      <c r="A19" s="1" t="s">
        <v>25</v>
      </c>
      <c r="C19" s="6">
        <v>229269</v>
      </c>
      <c r="D19" s="6"/>
      <c r="E19" s="6">
        <v>2258272021</v>
      </c>
      <c r="F19" s="6"/>
      <c r="G19" s="6">
        <v>2595836235.2354999</v>
      </c>
      <c r="H19" s="6"/>
      <c r="I19" s="6">
        <v>0</v>
      </c>
      <c r="J19" s="6"/>
      <c r="K19" s="6">
        <v>0</v>
      </c>
      <c r="L19" s="6"/>
      <c r="M19" s="6">
        <v>-22927</v>
      </c>
      <c r="N19" s="6"/>
      <c r="O19" s="6">
        <v>248622565</v>
      </c>
      <c r="P19" s="6"/>
      <c r="Q19" s="6">
        <v>206342</v>
      </c>
      <c r="R19" s="6"/>
      <c r="S19" s="6">
        <v>12940</v>
      </c>
      <c r="T19" s="6"/>
      <c r="U19" s="6">
        <v>2032443834</v>
      </c>
      <c r="V19" s="6"/>
      <c r="W19" s="6">
        <v>2654178590.3940001</v>
      </c>
      <c r="X19" s="6"/>
      <c r="Y19" s="8">
        <v>5.840055561435966E-2</v>
      </c>
      <c r="Z19" s="6"/>
      <c r="AA19" s="6"/>
    </row>
    <row r="20" spans="1:27">
      <c r="A20" s="1" t="s">
        <v>26</v>
      </c>
      <c r="C20" s="6">
        <v>78457</v>
      </c>
      <c r="D20" s="6"/>
      <c r="E20" s="6">
        <v>1245409784</v>
      </c>
      <c r="F20" s="6"/>
      <c r="G20" s="6">
        <v>1096541942.7509999</v>
      </c>
      <c r="H20" s="6"/>
      <c r="I20" s="6">
        <v>28090</v>
      </c>
      <c r="J20" s="6"/>
      <c r="K20" s="6">
        <v>382652031</v>
      </c>
      <c r="L20" s="6"/>
      <c r="M20" s="6">
        <v>-7846</v>
      </c>
      <c r="N20" s="6"/>
      <c r="O20" s="6">
        <v>102888180</v>
      </c>
      <c r="P20" s="6"/>
      <c r="Q20" s="6">
        <v>98701</v>
      </c>
      <c r="R20" s="6"/>
      <c r="S20" s="6">
        <v>13060</v>
      </c>
      <c r="T20" s="6"/>
      <c r="U20" s="6">
        <v>1503516076</v>
      </c>
      <c r="V20" s="6"/>
      <c r="W20" s="6">
        <v>1281365301.3929999</v>
      </c>
      <c r="X20" s="6"/>
      <c r="Y20" s="8">
        <v>2.8194201331118454E-2</v>
      </c>
      <c r="Z20" s="6"/>
      <c r="AA20" s="6"/>
    </row>
    <row r="21" spans="1:27">
      <c r="A21" s="1" t="s">
        <v>27</v>
      </c>
      <c r="C21" s="6">
        <v>32679</v>
      </c>
      <c r="D21" s="6"/>
      <c r="E21" s="6">
        <v>1017239713</v>
      </c>
      <c r="F21" s="6"/>
      <c r="G21" s="6">
        <v>1141832282.2425001</v>
      </c>
      <c r="H21" s="6"/>
      <c r="I21" s="6">
        <v>0</v>
      </c>
      <c r="J21" s="6"/>
      <c r="K21" s="6">
        <v>0</v>
      </c>
      <c r="L21" s="6"/>
      <c r="M21" s="6">
        <v>-3268</v>
      </c>
      <c r="N21" s="6"/>
      <c r="O21" s="6">
        <v>107852046</v>
      </c>
      <c r="P21" s="6"/>
      <c r="Q21" s="6">
        <v>29411</v>
      </c>
      <c r="R21" s="6"/>
      <c r="S21" s="6">
        <v>34950</v>
      </c>
      <c r="T21" s="6"/>
      <c r="U21" s="6">
        <v>915512629</v>
      </c>
      <c r="V21" s="6"/>
      <c r="W21" s="6">
        <v>1021798359.0225</v>
      </c>
      <c r="X21" s="6"/>
      <c r="Y21" s="8">
        <v>2.2482884953079475E-2</v>
      </c>
      <c r="Z21" s="6"/>
      <c r="AA21" s="6"/>
    </row>
    <row r="22" spans="1:27">
      <c r="A22" s="1" t="s">
        <v>28</v>
      </c>
      <c r="C22" s="6">
        <v>97724</v>
      </c>
      <c r="D22" s="6"/>
      <c r="E22" s="6">
        <v>1633505284</v>
      </c>
      <c r="F22" s="6"/>
      <c r="G22" s="6">
        <v>1697080212.234</v>
      </c>
      <c r="H22" s="6"/>
      <c r="I22" s="6">
        <v>0</v>
      </c>
      <c r="J22" s="6"/>
      <c r="K22" s="6">
        <v>0</v>
      </c>
      <c r="L22" s="6"/>
      <c r="M22" s="6">
        <v>-9773</v>
      </c>
      <c r="N22" s="6"/>
      <c r="O22" s="6">
        <v>186025388</v>
      </c>
      <c r="P22" s="6"/>
      <c r="Q22" s="6">
        <v>87951</v>
      </c>
      <c r="R22" s="6"/>
      <c r="S22" s="6">
        <v>16510</v>
      </c>
      <c r="T22" s="6"/>
      <c r="U22" s="6">
        <v>1470144727</v>
      </c>
      <c r="V22" s="6"/>
      <c r="W22" s="6">
        <v>1443431187.4905</v>
      </c>
      <c r="X22" s="6"/>
      <c r="Y22" s="8">
        <v>3.1760177572687995E-2</v>
      </c>
      <c r="Z22" s="6"/>
      <c r="AA22" s="6"/>
    </row>
    <row r="23" spans="1:27">
      <c r="A23" s="1" t="s">
        <v>29</v>
      </c>
      <c r="C23" s="6">
        <v>226627</v>
      </c>
      <c r="D23" s="6"/>
      <c r="E23" s="6">
        <v>1420760765</v>
      </c>
      <c r="F23" s="6"/>
      <c r="G23" s="6">
        <v>1678325341.6575</v>
      </c>
      <c r="H23" s="6"/>
      <c r="I23" s="6">
        <v>0</v>
      </c>
      <c r="J23" s="6"/>
      <c r="K23" s="6">
        <v>0</v>
      </c>
      <c r="L23" s="6"/>
      <c r="M23" s="6">
        <v>-22663</v>
      </c>
      <c r="N23" s="6"/>
      <c r="O23" s="6">
        <v>157697087</v>
      </c>
      <c r="P23" s="6"/>
      <c r="Q23" s="6">
        <v>203964</v>
      </c>
      <c r="R23" s="6"/>
      <c r="S23" s="6">
        <v>6920</v>
      </c>
      <c r="T23" s="6"/>
      <c r="U23" s="6">
        <v>1278682808</v>
      </c>
      <c r="V23" s="6"/>
      <c r="W23" s="6">
        <v>1403032866.2639999</v>
      </c>
      <c r="X23" s="6"/>
      <c r="Y23" s="8">
        <v>3.0871283202861598E-2</v>
      </c>
      <c r="Z23" s="6"/>
      <c r="AA23" s="6"/>
    </row>
    <row r="24" spans="1:27">
      <c r="A24" s="1" t="s">
        <v>30</v>
      </c>
      <c r="C24" s="6">
        <v>40538</v>
      </c>
      <c r="D24" s="6"/>
      <c r="E24" s="6">
        <v>773861153</v>
      </c>
      <c r="F24" s="6"/>
      <c r="G24" s="6">
        <v>845426840.92200005</v>
      </c>
      <c r="H24" s="6"/>
      <c r="I24" s="6">
        <v>0</v>
      </c>
      <c r="J24" s="6"/>
      <c r="K24" s="6">
        <v>0</v>
      </c>
      <c r="L24" s="6"/>
      <c r="M24" s="6">
        <v>-4054</v>
      </c>
      <c r="N24" s="6"/>
      <c r="O24" s="6">
        <v>73746790</v>
      </c>
      <c r="P24" s="6"/>
      <c r="Q24" s="6">
        <v>36484</v>
      </c>
      <c r="R24" s="6"/>
      <c r="S24" s="6">
        <v>16130</v>
      </c>
      <c r="T24" s="6"/>
      <c r="U24" s="6">
        <v>696471219</v>
      </c>
      <c r="V24" s="6"/>
      <c r="W24" s="6">
        <v>584985422.82599998</v>
      </c>
      <c r="X24" s="6"/>
      <c r="Y24" s="8">
        <v>1.2871580624975242E-2</v>
      </c>
      <c r="Z24" s="6"/>
      <c r="AA24" s="6"/>
    </row>
    <row r="25" spans="1:27">
      <c r="A25" s="1" t="s">
        <v>31</v>
      </c>
      <c r="C25" s="6">
        <v>70850</v>
      </c>
      <c r="D25" s="6"/>
      <c r="E25" s="6">
        <v>1890334563</v>
      </c>
      <c r="F25" s="6"/>
      <c r="G25" s="6">
        <v>2183281707</v>
      </c>
      <c r="H25" s="6"/>
      <c r="I25" s="6">
        <v>0</v>
      </c>
      <c r="J25" s="6"/>
      <c r="K25" s="6">
        <v>0</v>
      </c>
      <c r="L25" s="6"/>
      <c r="M25" s="6">
        <v>-7085</v>
      </c>
      <c r="N25" s="6"/>
      <c r="O25" s="6">
        <v>213961610</v>
      </c>
      <c r="P25" s="6"/>
      <c r="Q25" s="6">
        <v>63765</v>
      </c>
      <c r="R25" s="6"/>
      <c r="S25" s="6">
        <v>30870</v>
      </c>
      <c r="T25" s="6"/>
      <c r="U25" s="6">
        <v>1701301107</v>
      </c>
      <c r="V25" s="6"/>
      <c r="W25" s="6">
        <v>1956713417.9775</v>
      </c>
      <c r="X25" s="6"/>
      <c r="Y25" s="8">
        <v>4.3054054916099468E-2</v>
      </c>
      <c r="Z25" s="6"/>
      <c r="AA25" s="6"/>
    </row>
    <row r="26" spans="1:27">
      <c r="A26" s="1" t="s">
        <v>32</v>
      </c>
      <c r="C26" s="6">
        <v>58386</v>
      </c>
      <c r="D26" s="6"/>
      <c r="E26" s="6">
        <v>875688397</v>
      </c>
      <c r="F26" s="6"/>
      <c r="G26" s="6">
        <v>1562979586.869</v>
      </c>
      <c r="H26" s="6"/>
      <c r="I26" s="6">
        <v>0</v>
      </c>
      <c r="J26" s="6"/>
      <c r="K26" s="6">
        <v>0</v>
      </c>
      <c r="L26" s="6"/>
      <c r="M26" s="6">
        <v>-5839</v>
      </c>
      <c r="N26" s="6"/>
      <c r="O26" s="6">
        <v>168903910</v>
      </c>
      <c r="P26" s="6"/>
      <c r="Q26" s="6">
        <v>52547</v>
      </c>
      <c r="R26" s="6"/>
      <c r="S26" s="6">
        <v>32320</v>
      </c>
      <c r="T26" s="6"/>
      <c r="U26" s="6">
        <v>788113558</v>
      </c>
      <c r="V26" s="6"/>
      <c r="W26" s="6">
        <v>1688214041.7119999</v>
      </c>
      <c r="X26" s="6"/>
      <c r="Y26" s="8">
        <v>3.7146195960125257E-2</v>
      </c>
      <c r="Z26" s="6"/>
      <c r="AA26" s="6"/>
    </row>
    <row r="27" spans="1:27">
      <c r="A27" s="1" t="s">
        <v>33</v>
      </c>
      <c r="C27" s="6">
        <v>303947</v>
      </c>
      <c r="D27" s="6"/>
      <c r="E27" s="6">
        <v>1127709525</v>
      </c>
      <c r="F27" s="6"/>
      <c r="G27" s="6">
        <v>1036939384.6812</v>
      </c>
      <c r="H27" s="6"/>
      <c r="I27" s="6">
        <v>0</v>
      </c>
      <c r="J27" s="6"/>
      <c r="K27" s="6">
        <v>0</v>
      </c>
      <c r="L27" s="6"/>
      <c r="M27" s="6">
        <v>-30395</v>
      </c>
      <c r="N27" s="6"/>
      <c r="O27" s="6">
        <v>104994173</v>
      </c>
      <c r="P27" s="6"/>
      <c r="Q27" s="6">
        <v>273552</v>
      </c>
      <c r="R27" s="6"/>
      <c r="S27" s="6">
        <v>3369</v>
      </c>
      <c r="T27" s="6"/>
      <c r="U27" s="6">
        <v>1014937459</v>
      </c>
      <c r="V27" s="6"/>
      <c r="W27" s="6">
        <v>916113187.70640004</v>
      </c>
      <c r="X27" s="6"/>
      <c r="Y27" s="8">
        <v>2.0157467685606598E-2</v>
      </c>
      <c r="Z27" s="6"/>
      <c r="AA27" s="6"/>
    </row>
    <row r="28" spans="1:27">
      <c r="A28" s="1" t="s">
        <v>34</v>
      </c>
      <c r="C28" s="6">
        <v>520309</v>
      </c>
      <c r="D28" s="6"/>
      <c r="E28" s="6">
        <v>1952808693</v>
      </c>
      <c r="F28" s="6"/>
      <c r="G28" s="6">
        <v>2715369097.6125002</v>
      </c>
      <c r="H28" s="6"/>
      <c r="I28" s="6">
        <v>0</v>
      </c>
      <c r="J28" s="6"/>
      <c r="K28" s="6">
        <v>0</v>
      </c>
      <c r="L28" s="6"/>
      <c r="M28" s="6">
        <v>-52031</v>
      </c>
      <c r="N28" s="6"/>
      <c r="O28" s="6">
        <v>299310030</v>
      </c>
      <c r="P28" s="6"/>
      <c r="Q28" s="6">
        <v>468278</v>
      </c>
      <c r="R28" s="6"/>
      <c r="S28" s="6">
        <v>5130</v>
      </c>
      <c r="T28" s="6"/>
      <c r="U28" s="6">
        <v>1757527448</v>
      </c>
      <c r="V28" s="6"/>
      <c r="W28" s="6">
        <v>2387972646</v>
      </c>
      <c r="X28" s="6"/>
      <c r="Y28" s="8">
        <v>5.2543159843991202E-2</v>
      </c>
      <c r="Z28" s="6"/>
      <c r="AA28" s="6"/>
    </row>
    <row r="29" spans="1:27">
      <c r="A29" s="1" t="s">
        <v>35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68840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68840</v>
      </c>
      <c r="R29" s="6"/>
      <c r="S29" s="6">
        <v>3903</v>
      </c>
      <c r="T29" s="6"/>
      <c r="U29" s="6">
        <v>184491200</v>
      </c>
      <c r="V29" s="6"/>
      <c r="W29" s="6">
        <v>267083859.00600001</v>
      </c>
      <c r="X29" s="6"/>
      <c r="Y29" s="8">
        <v>5.8767129755433198E-3</v>
      </c>
      <c r="Z29" s="6"/>
      <c r="AA29" s="6"/>
    </row>
    <row r="30" spans="1:27">
      <c r="A30" s="1" t="s">
        <v>36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26048</v>
      </c>
      <c r="J30" s="6"/>
      <c r="K30" s="6">
        <v>1295761075</v>
      </c>
      <c r="L30" s="6"/>
      <c r="M30" s="6">
        <v>-2605</v>
      </c>
      <c r="N30" s="6"/>
      <c r="O30" s="6">
        <v>127304362</v>
      </c>
      <c r="P30" s="6"/>
      <c r="Q30" s="6">
        <v>23443</v>
      </c>
      <c r="R30" s="6"/>
      <c r="S30" s="6">
        <v>48750</v>
      </c>
      <c r="T30" s="6"/>
      <c r="U30" s="6">
        <v>1166175018</v>
      </c>
      <c r="V30" s="6"/>
      <c r="W30" s="6">
        <v>1136046314.8125</v>
      </c>
      <c r="X30" s="6"/>
      <c r="Y30" s="8">
        <v>2.4996711309786823E-2</v>
      </c>
      <c r="Z30" s="6"/>
      <c r="AA30" s="6"/>
    </row>
    <row r="31" spans="1:27" ht="24.75" thickBot="1">
      <c r="C31" s="6"/>
      <c r="D31" s="6"/>
      <c r="E31" s="7">
        <f>SUM(E9:E30)</f>
        <v>27779869685</v>
      </c>
      <c r="F31" s="6"/>
      <c r="G31" s="7">
        <f>SUM(G9:G30)</f>
        <v>31550400560.337154</v>
      </c>
      <c r="H31" s="6"/>
      <c r="I31" s="6"/>
      <c r="J31" s="6"/>
      <c r="K31" s="7">
        <f>SUM(K9:K30)</f>
        <v>1678413106</v>
      </c>
      <c r="L31" s="6"/>
      <c r="M31" s="6"/>
      <c r="N31" s="6"/>
      <c r="O31" s="7">
        <f>SUM(O9:O30)</f>
        <v>3284457225</v>
      </c>
      <c r="P31" s="6"/>
      <c r="Q31" s="6"/>
      <c r="R31" s="6"/>
      <c r="S31" s="6"/>
      <c r="T31" s="6"/>
      <c r="U31" s="7">
        <f>SUM(U9:U30)</f>
        <v>26538997601</v>
      </c>
      <c r="V31" s="6"/>
      <c r="W31" s="7">
        <f>SUM(W9:W30)</f>
        <v>28580127988.664253</v>
      </c>
      <c r="X31" s="6"/>
      <c r="Y31" s="9">
        <f>SUM(Y9:Y30)</f>
        <v>0.62885570726836926</v>
      </c>
      <c r="Z31" s="6"/>
      <c r="AA31" s="6"/>
    </row>
    <row r="32" spans="1:27" ht="24.75" thickTop="1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3:27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3:27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3:27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18"/>
  <sheetViews>
    <sheetView rightToLeft="1" topLeftCell="H1" workbookViewId="0">
      <selection activeCell="AI21" sqref="AI21:AM21"/>
    </sheetView>
  </sheetViews>
  <sheetFormatPr defaultRowHeight="24"/>
  <cols>
    <col min="1" max="1" width="39.57031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6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4.28515625" style="1" bestFit="1" customWidth="1"/>
    <col min="28" max="28" width="1" style="1" customWidth="1"/>
    <col min="29" max="29" width="6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40" ht="24.7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</row>
    <row r="3" spans="1:40" ht="24.7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</row>
    <row r="4" spans="1:40" ht="24.75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</row>
    <row r="6" spans="1:40" ht="24.75">
      <c r="A6" s="37" t="s">
        <v>38</v>
      </c>
      <c r="B6" s="37" t="s">
        <v>38</v>
      </c>
      <c r="C6" s="37" t="s">
        <v>38</v>
      </c>
      <c r="D6" s="37" t="s">
        <v>38</v>
      </c>
      <c r="E6" s="37" t="s">
        <v>38</v>
      </c>
      <c r="F6" s="37" t="s">
        <v>38</v>
      </c>
      <c r="G6" s="37" t="s">
        <v>38</v>
      </c>
      <c r="H6" s="37" t="s">
        <v>38</v>
      </c>
      <c r="I6" s="37" t="s">
        <v>38</v>
      </c>
      <c r="J6" s="37" t="s">
        <v>38</v>
      </c>
      <c r="K6" s="37" t="s">
        <v>38</v>
      </c>
      <c r="L6" s="37" t="s">
        <v>38</v>
      </c>
      <c r="M6" s="37" t="s">
        <v>38</v>
      </c>
      <c r="O6" s="37" t="s">
        <v>141</v>
      </c>
      <c r="P6" s="37" t="s">
        <v>4</v>
      </c>
      <c r="Q6" s="37" t="s">
        <v>4</v>
      </c>
      <c r="R6" s="37" t="s">
        <v>4</v>
      </c>
      <c r="S6" s="37" t="s">
        <v>4</v>
      </c>
      <c r="U6" s="37" t="s">
        <v>5</v>
      </c>
      <c r="V6" s="37" t="s">
        <v>5</v>
      </c>
      <c r="W6" s="37" t="s">
        <v>5</v>
      </c>
      <c r="X6" s="37" t="s">
        <v>5</v>
      </c>
      <c r="Y6" s="37" t="s">
        <v>5</v>
      </c>
      <c r="Z6" s="37" t="s">
        <v>5</v>
      </c>
      <c r="AA6" s="37" t="s">
        <v>5</v>
      </c>
      <c r="AC6" s="37" t="s">
        <v>6</v>
      </c>
      <c r="AD6" s="37" t="s">
        <v>6</v>
      </c>
      <c r="AE6" s="37" t="s">
        <v>6</v>
      </c>
      <c r="AF6" s="37" t="s">
        <v>6</v>
      </c>
      <c r="AG6" s="37" t="s">
        <v>6</v>
      </c>
      <c r="AH6" s="37" t="s">
        <v>6</v>
      </c>
      <c r="AI6" s="37" t="s">
        <v>6</v>
      </c>
      <c r="AJ6" s="37" t="s">
        <v>6</v>
      </c>
      <c r="AK6" s="37" t="s">
        <v>6</v>
      </c>
    </row>
    <row r="7" spans="1:40" ht="24.75">
      <c r="A7" s="36" t="s">
        <v>39</v>
      </c>
      <c r="C7" s="36" t="s">
        <v>40</v>
      </c>
      <c r="E7" s="36" t="s">
        <v>41</v>
      </c>
      <c r="G7" s="36" t="s">
        <v>42</v>
      </c>
      <c r="I7" s="36" t="s">
        <v>43</v>
      </c>
      <c r="K7" s="36" t="s">
        <v>44</v>
      </c>
      <c r="M7" s="36" t="s">
        <v>37</v>
      </c>
      <c r="O7" s="36" t="s">
        <v>7</v>
      </c>
      <c r="Q7" s="36" t="s">
        <v>8</v>
      </c>
      <c r="S7" s="36" t="s">
        <v>9</v>
      </c>
      <c r="U7" s="37" t="s">
        <v>10</v>
      </c>
      <c r="V7" s="37" t="s">
        <v>10</v>
      </c>
      <c r="W7" s="37" t="s">
        <v>10</v>
      </c>
      <c r="Y7" s="37" t="s">
        <v>11</v>
      </c>
      <c r="Z7" s="37" t="s">
        <v>11</v>
      </c>
      <c r="AA7" s="37" t="s">
        <v>11</v>
      </c>
      <c r="AC7" s="36" t="s">
        <v>7</v>
      </c>
      <c r="AE7" s="36" t="s">
        <v>45</v>
      </c>
      <c r="AG7" s="36" t="s">
        <v>8</v>
      </c>
      <c r="AI7" s="36" t="s">
        <v>9</v>
      </c>
      <c r="AK7" s="36" t="s">
        <v>13</v>
      </c>
    </row>
    <row r="8" spans="1:40" ht="24.75">
      <c r="A8" s="37" t="s">
        <v>39</v>
      </c>
      <c r="C8" s="37" t="s">
        <v>40</v>
      </c>
      <c r="E8" s="37" t="s">
        <v>41</v>
      </c>
      <c r="G8" s="37" t="s">
        <v>42</v>
      </c>
      <c r="I8" s="37" t="s">
        <v>43</v>
      </c>
      <c r="K8" s="37" t="s">
        <v>44</v>
      </c>
      <c r="M8" s="37" t="s">
        <v>37</v>
      </c>
      <c r="O8" s="37" t="s">
        <v>7</v>
      </c>
      <c r="Q8" s="37" t="s">
        <v>8</v>
      </c>
      <c r="S8" s="37" t="s">
        <v>9</v>
      </c>
      <c r="U8" s="37" t="s">
        <v>7</v>
      </c>
      <c r="W8" s="37" t="s">
        <v>8</v>
      </c>
      <c r="Y8" s="37" t="s">
        <v>7</v>
      </c>
      <c r="AA8" s="37" t="s">
        <v>14</v>
      </c>
      <c r="AC8" s="37" t="s">
        <v>7</v>
      </c>
      <c r="AE8" s="37" t="s">
        <v>45</v>
      </c>
      <c r="AG8" s="37" t="s">
        <v>8</v>
      </c>
      <c r="AI8" s="37" t="s">
        <v>9</v>
      </c>
      <c r="AK8" s="37" t="s">
        <v>13</v>
      </c>
    </row>
    <row r="9" spans="1:40">
      <c r="A9" s="1" t="s">
        <v>46</v>
      </c>
      <c r="C9" s="4" t="s">
        <v>47</v>
      </c>
      <c r="D9" s="4"/>
      <c r="E9" s="4" t="s">
        <v>47</v>
      </c>
      <c r="F9" s="4"/>
      <c r="G9" s="4" t="s">
        <v>48</v>
      </c>
      <c r="H9" s="4"/>
      <c r="I9" s="4" t="s">
        <v>49</v>
      </c>
      <c r="J9" s="4"/>
      <c r="K9" s="10">
        <v>0</v>
      </c>
      <c r="L9" s="4"/>
      <c r="M9" s="10">
        <v>0</v>
      </c>
      <c r="O9" s="3">
        <v>2831</v>
      </c>
      <c r="Q9" s="10">
        <v>2497790979</v>
      </c>
      <c r="R9" s="4"/>
      <c r="S9" s="10">
        <v>2799634574</v>
      </c>
      <c r="T9" s="4"/>
      <c r="U9" s="10">
        <v>0</v>
      </c>
      <c r="V9" s="4"/>
      <c r="W9" s="10">
        <v>0</v>
      </c>
      <c r="X9" s="4"/>
      <c r="Y9" s="10">
        <v>2831</v>
      </c>
      <c r="Z9" s="4"/>
      <c r="AA9" s="10">
        <v>2831000000</v>
      </c>
      <c r="AB9" s="4"/>
      <c r="AC9" s="10">
        <v>0</v>
      </c>
      <c r="AD9" s="4"/>
      <c r="AE9" s="10">
        <v>0</v>
      </c>
      <c r="AF9" s="4"/>
      <c r="AG9" s="10">
        <v>0</v>
      </c>
      <c r="AH9" s="4"/>
      <c r="AI9" s="10">
        <v>0</v>
      </c>
      <c r="AJ9" s="4"/>
      <c r="AK9" s="8">
        <v>0</v>
      </c>
      <c r="AL9" s="4"/>
      <c r="AM9" s="4"/>
      <c r="AN9" s="4"/>
    </row>
    <row r="10" spans="1:40">
      <c r="A10" s="1" t="s">
        <v>50</v>
      </c>
      <c r="C10" s="4" t="s">
        <v>47</v>
      </c>
      <c r="D10" s="4"/>
      <c r="E10" s="4" t="s">
        <v>47</v>
      </c>
      <c r="F10" s="4"/>
      <c r="G10" s="4" t="s">
        <v>51</v>
      </c>
      <c r="H10" s="4"/>
      <c r="I10" s="4" t="s">
        <v>52</v>
      </c>
      <c r="J10" s="4"/>
      <c r="K10" s="10">
        <v>0</v>
      </c>
      <c r="L10" s="4"/>
      <c r="M10" s="10">
        <v>0</v>
      </c>
      <c r="O10" s="3">
        <v>6015</v>
      </c>
      <c r="Q10" s="10">
        <v>3997165446</v>
      </c>
      <c r="R10" s="4"/>
      <c r="S10" s="10">
        <v>4315762076</v>
      </c>
      <c r="T10" s="4"/>
      <c r="U10" s="10">
        <v>0</v>
      </c>
      <c r="V10" s="4"/>
      <c r="W10" s="10">
        <v>0</v>
      </c>
      <c r="X10" s="4"/>
      <c r="Y10" s="10">
        <v>0</v>
      </c>
      <c r="Z10" s="4"/>
      <c r="AA10" s="10">
        <v>0</v>
      </c>
      <c r="AB10" s="4"/>
      <c r="AC10" s="10">
        <v>6015</v>
      </c>
      <c r="AD10" s="4"/>
      <c r="AE10" s="10">
        <v>731870</v>
      </c>
      <c r="AF10" s="4"/>
      <c r="AG10" s="10">
        <v>3997165446</v>
      </c>
      <c r="AH10" s="4"/>
      <c r="AI10" s="10">
        <v>4401400151</v>
      </c>
      <c r="AJ10" s="4"/>
      <c r="AK10" s="8">
        <v>9.6845108776711791E-2</v>
      </c>
      <c r="AL10" s="4"/>
      <c r="AM10" s="4"/>
      <c r="AN10" s="4"/>
    </row>
    <row r="11" spans="1:40">
      <c r="A11" s="1" t="s">
        <v>53</v>
      </c>
      <c r="C11" s="4" t="s">
        <v>47</v>
      </c>
      <c r="D11" s="4"/>
      <c r="E11" s="4" t="s">
        <v>47</v>
      </c>
      <c r="F11" s="4"/>
      <c r="G11" s="4" t="s">
        <v>54</v>
      </c>
      <c r="H11" s="4"/>
      <c r="I11" s="4" t="s">
        <v>55</v>
      </c>
      <c r="J11" s="4"/>
      <c r="K11" s="10">
        <v>0</v>
      </c>
      <c r="L11" s="4"/>
      <c r="M11" s="10">
        <v>0</v>
      </c>
      <c r="O11" s="3">
        <v>9</v>
      </c>
      <c r="Q11" s="10">
        <v>8128562</v>
      </c>
      <c r="R11" s="4"/>
      <c r="S11" s="10">
        <v>8880940</v>
      </c>
      <c r="T11" s="4"/>
      <c r="U11" s="10">
        <v>0</v>
      </c>
      <c r="V11" s="4"/>
      <c r="W11" s="10">
        <v>0</v>
      </c>
      <c r="X11" s="4"/>
      <c r="Y11" s="10">
        <v>9</v>
      </c>
      <c r="Z11" s="4"/>
      <c r="AA11" s="10">
        <v>9000000</v>
      </c>
      <c r="AB11" s="4"/>
      <c r="AC11" s="10">
        <v>0</v>
      </c>
      <c r="AD11" s="4"/>
      <c r="AE11" s="10">
        <v>0</v>
      </c>
      <c r="AF11" s="4"/>
      <c r="AG11" s="10">
        <v>0</v>
      </c>
      <c r="AH11" s="4"/>
      <c r="AI11" s="10">
        <v>0</v>
      </c>
      <c r="AJ11" s="4"/>
      <c r="AK11" s="8">
        <v>0</v>
      </c>
      <c r="AL11" s="4"/>
      <c r="AM11" s="4"/>
      <c r="AN11" s="4"/>
    </row>
    <row r="12" spans="1:40">
      <c r="A12" s="1" t="s">
        <v>56</v>
      </c>
      <c r="C12" s="4" t="s">
        <v>47</v>
      </c>
      <c r="D12" s="4"/>
      <c r="E12" s="4" t="s">
        <v>47</v>
      </c>
      <c r="F12" s="4"/>
      <c r="G12" s="4" t="s">
        <v>57</v>
      </c>
      <c r="H12" s="4"/>
      <c r="I12" s="4" t="s">
        <v>58</v>
      </c>
      <c r="J12" s="4"/>
      <c r="K12" s="10">
        <v>0</v>
      </c>
      <c r="L12" s="4"/>
      <c r="M12" s="10">
        <v>0</v>
      </c>
      <c r="O12" s="3">
        <v>3339</v>
      </c>
      <c r="Q12" s="10">
        <v>2599987510</v>
      </c>
      <c r="R12" s="4"/>
      <c r="S12" s="10">
        <v>2934015043</v>
      </c>
      <c r="T12" s="4"/>
      <c r="U12" s="10">
        <v>0</v>
      </c>
      <c r="V12" s="4"/>
      <c r="W12" s="10">
        <v>0</v>
      </c>
      <c r="X12" s="4"/>
      <c r="Y12" s="10">
        <v>0</v>
      </c>
      <c r="Z12" s="4"/>
      <c r="AA12" s="10">
        <v>0</v>
      </c>
      <c r="AB12" s="4"/>
      <c r="AC12" s="10">
        <v>3339</v>
      </c>
      <c r="AD12" s="4"/>
      <c r="AE12" s="10">
        <v>893640</v>
      </c>
      <c r="AF12" s="4"/>
      <c r="AG12" s="10">
        <v>2599987510</v>
      </c>
      <c r="AH12" s="4"/>
      <c r="AI12" s="10">
        <v>2983323134</v>
      </c>
      <c r="AJ12" s="4"/>
      <c r="AK12" s="8">
        <v>6.5642805361077639E-2</v>
      </c>
      <c r="AL12" s="4"/>
      <c r="AM12" s="4"/>
      <c r="AN12" s="4"/>
    </row>
    <row r="13" spans="1:40">
      <c r="A13" s="1" t="s">
        <v>59</v>
      </c>
      <c r="C13" s="4" t="s">
        <v>47</v>
      </c>
      <c r="D13" s="4"/>
      <c r="E13" s="4" t="s">
        <v>47</v>
      </c>
      <c r="F13" s="4"/>
      <c r="G13" s="4" t="s">
        <v>60</v>
      </c>
      <c r="H13" s="4"/>
      <c r="I13" s="4" t="s">
        <v>61</v>
      </c>
      <c r="J13" s="4"/>
      <c r="K13" s="10">
        <v>0</v>
      </c>
      <c r="L13" s="4"/>
      <c r="M13" s="10">
        <v>0</v>
      </c>
      <c r="O13" s="3">
        <v>2960</v>
      </c>
      <c r="Q13" s="10">
        <v>2252414784</v>
      </c>
      <c r="R13" s="4"/>
      <c r="S13" s="10">
        <v>2565174177</v>
      </c>
      <c r="T13" s="4"/>
      <c r="U13" s="10">
        <v>0</v>
      </c>
      <c r="V13" s="4"/>
      <c r="W13" s="10">
        <v>0</v>
      </c>
      <c r="X13" s="4"/>
      <c r="Y13" s="10">
        <v>0</v>
      </c>
      <c r="Z13" s="4"/>
      <c r="AA13" s="10">
        <v>0</v>
      </c>
      <c r="AB13" s="4"/>
      <c r="AC13" s="10">
        <v>2960</v>
      </c>
      <c r="AD13" s="4"/>
      <c r="AE13" s="10">
        <v>883750</v>
      </c>
      <c r="AF13" s="4"/>
      <c r="AG13" s="10">
        <v>2252414784</v>
      </c>
      <c r="AH13" s="4"/>
      <c r="AI13" s="10">
        <v>2615425868</v>
      </c>
      <c r="AJ13" s="4"/>
      <c r="AK13" s="8">
        <v>5.7547869767382541E-2</v>
      </c>
      <c r="AL13" s="4"/>
      <c r="AM13" s="4"/>
      <c r="AN13" s="4"/>
    </row>
    <row r="14" spans="1:40">
      <c r="A14" s="1" t="s">
        <v>62</v>
      </c>
      <c r="C14" s="4" t="s">
        <v>47</v>
      </c>
      <c r="D14" s="4"/>
      <c r="E14" s="4" t="s">
        <v>47</v>
      </c>
      <c r="F14" s="4"/>
      <c r="G14" s="4" t="s">
        <v>63</v>
      </c>
      <c r="H14" s="4"/>
      <c r="I14" s="4" t="s">
        <v>64</v>
      </c>
      <c r="J14" s="4"/>
      <c r="K14" s="10">
        <v>0</v>
      </c>
      <c r="L14" s="4"/>
      <c r="M14" s="10">
        <v>0</v>
      </c>
      <c r="O14" s="3">
        <v>4540</v>
      </c>
      <c r="Q14" s="10">
        <v>2474748464</v>
      </c>
      <c r="R14" s="4"/>
      <c r="S14" s="10">
        <v>2869304644</v>
      </c>
      <c r="T14" s="4"/>
      <c r="U14" s="10">
        <v>0</v>
      </c>
      <c r="V14" s="4"/>
      <c r="W14" s="10">
        <v>0</v>
      </c>
      <c r="X14" s="4"/>
      <c r="Y14" s="10">
        <v>0</v>
      </c>
      <c r="Z14" s="4"/>
      <c r="AA14" s="10">
        <v>0</v>
      </c>
      <c r="AB14" s="4"/>
      <c r="AC14" s="10">
        <v>4540</v>
      </c>
      <c r="AD14" s="4"/>
      <c r="AE14" s="10">
        <v>640470</v>
      </c>
      <c r="AF14" s="4"/>
      <c r="AG14" s="10">
        <v>2474748464</v>
      </c>
      <c r="AH14" s="4"/>
      <c r="AI14" s="10">
        <v>2907206773</v>
      </c>
      <c r="AJ14" s="4"/>
      <c r="AK14" s="8">
        <v>6.3967998025267092E-2</v>
      </c>
      <c r="AL14" s="4"/>
      <c r="AM14" s="4"/>
      <c r="AN14" s="4"/>
    </row>
    <row r="15" spans="1:40">
      <c r="A15" s="1" t="s">
        <v>65</v>
      </c>
      <c r="C15" s="4" t="s">
        <v>47</v>
      </c>
      <c r="D15" s="4"/>
      <c r="E15" s="4" t="s">
        <v>47</v>
      </c>
      <c r="F15" s="4"/>
      <c r="G15" s="4" t="s">
        <v>66</v>
      </c>
      <c r="H15" s="4"/>
      <c r="I15" s="4" t="s">
        <v>67</v>
      </c>
      <c r="J15" s="4"/>
      <c r="K15" s="10">
        <v>0</v>
      </c>
      <c r="L15" s="4"/>
      <c r="M15" s="10">
        <v>0</v>
      </c>
      <c r="O15" s="3">
        <v>2350</v>
      </c>
      <c r="Q15" s="10">
        <v>1748753902</v>
      </c>
      <c r="R15" s="4"/>
      <c r="S15" s="10">
        <v>1936072525</v>
      </c>
      <c r="T15" s="4"/>
      <c r="U15" s="10">
        <v>0</v>
      </c>
      <c r="V15" s="4"/>
      <c r="W15" s="10">
        <v>0</v>
      </c>
      <c r="X15" s="4"/>
      <c r="Y15" s="10">
        <v>0</v>
      </c>
      <c r="Z15" s="4"/>
      <c r="AA15" s="10">
        <v>0</v>
      </c>
      <c r="AB15" s="4"/>
      <c r="AC15" s="10">
        <v>2350</v>
      </c>
      <c r="AD15" s="4"/>
      <c r="AE15" s="10">
        <v>839430</v>
      </c>
      <c r="AF15" s="4"/>
      <c r="AG15" s="10">
        <v>1748753902</v>
      </c>
      <c r="AH15" s="4"/>
      <c r="AI15" s="10">
        <v>1972302957</v>
      </c>
      <c r="AJ15" s="4"/>
      <c r="AK15" s="8">
        <v>4.3397075443798998E-2</v>
      </c>
      <c r="AL15" s="4"/>
      <c r="AM15" s="4"/>
      <c r="AN15" s="4"/>
    </row>
    <row r="16" spans="1:40" ht="24.75" thickBot="1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Q16" s="11">
        <f>SUM(Q9:Q15)</f>
        <v>15578989647</v>
      </c>
      <c r="R16" s="4"/>
      <c r="S16" s="11">
        <f>SUM(S9:S15)</f>
        <v>17428843979</v>
      </c>
      <c r="T16" s="4"/>
      <c r="U16" s="4"/>
      <c r="V16" s="4"/>
      <c r="W16" s="11">
        <f>SUM(W9:W15)</f>
        <v>0</v>
      </c>
      <c r="X16" s="4"/>
      <c r="Y16" s="4"/>
      <c r="Z16" s="4"/>
      <c r="AA16" s="11">
        <f>SUM(AA9:AA15)</f>
        <v>2840000000</v>
      </c>
      <c r="AB16" s="4"/>
      <c r="AC16" s="4"/>
      <c r="AD16" s="4"/>
      <c r="AE16" s="4"/>
      <c r="AF16" s="4"/>
      <c r="AG16" s="11">
        <f>SUM(AG9:AG15)</f>
        <v>13073070106</v>
      </c>
      <c r="AH16" s="4"/>
      <c r="AI16" s="11">
        <f>SUM(AI9:AI15)</f>
        <v>14879658883</v>
      </c>
      <c r="AJ16" s="4"/>
      <c r="AK16" s="9">
        <f>SUM(AK9:AK15)</f>
        <v>0.32740085737423807</v>
      </c>
      <c r="AL16" s="4"/>
      <c r="AM16" s="4"/>
      <c r="AN16" s="4"/>
    </row>
    <row r="17" spans="3:13" ht="24.75" thickTop="1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3:13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</sheetData>
  <mergeCells count="28">
    <mergeCell ref="A4:AK4"/>
    <mergeCell ref="A3:AK3"/>
    <mergeCell ref="A2:AK2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1"/>
  <sheetViews>
    <sheetView rightToLeft="1" workbookViewId="0">
      <selection activeCell="I18" sqref="I18"/>
    </sheetView>
  </sheetViews>
  <sheetFormatPr defaultRowHeight="24"/>
  <cols>
    <col min="1" max="1" width="22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1" ht="24.7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21" ht="24.75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6" spans="1:21" ht="24.75">
      <c r="A6" s="36" t="s">
        <v>69</v>
      </c>
      <c r="C6" s="37" t="s">
        <v>70</v>
      </c>
      <c r="D6" s="37" t="s">
        <v>70</v>
      </c>
      <c r="E6" s="37" t="s">
        <v>70</v>
      </c>
      <c r="F6" s="37" t="s">
        <v>70</v>
      </c>
      <c r="G6" s="37" t="s">
        <v>70</v>
      </c>
      <c r="H6" s="37" t="s">
        <v>70</v>
      </c>
      <c r="I6" s="37" t="s">
        <v>70</v>
      </c>
      <c r="K6" s="37" t="s">
        <v>141</v>
      </c>
      <c r="M6" s="37" t="s">
        <v>5</v>
      </c>
      <c r="N6" s="37" t="s">
        <v>5</v>
      </c>
      <c r="O6" s="37" t="s">
        <v>5</v>
      </c>
      <c r="Q6" s="37" t="s">
        <v>6</v>
      </c>
      <c r="R6" s="37" t="s">
        <v>6</v>
      </c>
      <c r="S6" s="37" t="s">
        <v>6</v>
      </c>
    </row>
    <row r="7" spans="1:21" ht="24.75">
      <c r="A7" s="37" t="s">
        <v>69</v>
      </c>
      <c r="C7" s="37" t="s">
        <v>71</v>
      </c>
      <c r="E7" s="37" t="s">
        <v>72</v>
      </c>
      <c r="G7" s="37" t="s">
        <v>73</v>
      </c>
      <c r="I7" s="37" t="s">
        <v>44</v>
      </c>
      <c r="K7" s="37" t="s">
        <v>74</v>
      </c>
      <c r="M7" s="37" t="s">
        <v>75</v>
      </c>
      <c r="O7" s="37" t="s">
        <v>76</v>
      </c>
      <c r="Q7" s="37" t="s">
        <v>74</v>
      </c>
      <c r="S7" s="37" t="s">
        <v>68</v>
      </c>
    </row>
    <row r="8" spans="1:21">
      <c r="A8" s="1" t="s">
        <v>77</v>
      </c>
      <c r="C8" s="4" t="s">
        <v>78</v>
      </c>
      <c r="D8" s="4"/>
      <c r="E8" s="4" t="s">
        <v>79</v>
      </c>
      <c r="F8" s="4"/>
      <c r="G8" s="4" t="s">
        <v>80</v>
      </c>
      <c r="H8" s="4"/>
      <c r="I8" s="10">
        <v>8</v>
      </c>
      <c r="J8" s="4"/>
      <c r="K8" s="10">
        <v>471111796</v>
      </c>
      <c r="L8" s="4"/>
      <c r="M8" s="10">
        <v>2897179376</v>
      </c>
      <c r="N8" s="4"/>
      <c r="O8" s="10">
        <v>2332175453</v>
      </c>
      <c r="P8" s="4"/>
      <c r="Q8" s="10">
        <v>1036115719</v>
      </c>
      <c r="R8" s="4"/>
      <c r="S8" s="8">
        <v>2.2797913406945751E-2</v>
      </c>
      <c r="T8" s="4"/>
      <c r="U8" s="4"/>
    </row>
    <row r="9" spans="1:21">
      <c r="A9" s="1" t="s">
        <v>81</v>
      </c>
      <c r="C9" s="4" t="s">
        <v>82</v>
      </c>
      <c r="D9" s="4"/>
      <c r="E9" s="4" t="s">
        <v>79</v>
      </c>
      <c r="F9" s="4"/>
      <c r="G9" s="4" t="s">
        <v>83</v>
      </c>
      <c r="H9" s="4"/>
      <c r="I9" s="10">
        <v>8</v>
      </c>
      <c r="J9" s="4"/>
      <c r="K9" s="10">
        <v>1374823</v>
      </c>
      <c r="L9" s="4"/>
      <c r="M9" s="10">
        <v>9278</v>
      </c>
      <c r="N9" s="4"/>
      <c r="O9" s="10">
        <v>420000</v>
      </c>
      <c r="P9" s="4"/>
      <c r="Q9" s="10">
        <v>964101</v>
      </c>
      <c r="R9" s="4"/>
      <c r="S9" s="8">
        <v>2.121335552631434E-5</v>
      </c>
      <c r="T9" s="4"/>
      <c r="U9" s="4"/>
    </row>
    <row r="10" spans="1:21" ht="24.75" thickBot="1">
      <c r="C10" s="4"/>
      <c r="D10" s="4"/>
      <c r="E10" s="4"/>
      <c r="F10" s="4"/>
      <c r="G10" s="4"/>
      <c r="H10" s="4"/>
      <c r="I10" s="4"/>
      <c r="J10" s="4"/>
      <c r="K10" s="11">
        <f>SUM(K8:K9)</f>
        <v>472486619</v>
      </c>
      <c r="L10" s="4"/>
      <c r="M10" s="11">
        <f>SUM(M8:M9)</f>
        <v>2897188654</v>
      </c>
      <c r="N10" s="4"/>
      <c r="O10" s="11">
        <f>SUM(O8:O9)</f>
        <v>2332595453</v>
      </c>
      <c r="P10" s="4"/>
      <c r="Q10" s="11">
        <f>SUM(Q8:Q9)</f>
        <v>1037079820</v>
      </c>
      <c r="R10" s="4"/>
      <c r="S10" s="13">
        <f>SUM(S8:S9)</f>
        <v>2.2819126762472067E-2</v>
      </c>
      <c r="T10" s="4"/>
      <c r="U10" s="4"/>
    </row>
    <row r="11" spans="1:21" ht="24.75" thickTop="1"/>
  </sheetData>
  <mergeCells count="17"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4"/>
  <sheetViews>
    <sheetView rightToLeft="1" workbookViewId="0">
      <selection activeCell="C12" sqref="C12"/>
    </sheetView>
  </sheetViews>
  <sheetFormatPr defaultRowHeight="24"/>
  <cols>
    <col min="1" max="1" width="25" style="1" bestFit="1" customWidth="1"/>
    <col min="2" max="2" width="1" style="1" customWidth="1"/>
    <col min="3" max="3" width="15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/>
    <col min="10" max="10" width="26.28515625" style="1" customWidth="1"/>
    <col min="11" max="11" width="11.28515625" style="1" bestFit="1" customWidth="1"/>
    <col min="12" max="16384" width="9.140625" style="1"/>
  </cols>
  <sheetData>
    <row r="2" spans="1:11" ht="24.75">
      <c r="A2" s="38" t="s">
        <v>0</v>
      </c>
      <c r="B2" s="38"/>
      <c r="C2" s="38"/>
      <c r="D2" s="38"/>
      <c r="E2" s="38"/>
      <c r="F2" s="38"/>
      <c r="G2" s="38"/>
    </row>
    <row r="3" spans="1:11" ht="24.75">
      <c r="A3" s="38" t="s">
        <v>84</v>
      </c>
      <c r="B3" s="38"/>
      <c r="C3" s="38"/>
      <c r="D3" s="38"/>
      <c r="E3" s="38"/>
      <c r="F3" s="38"/>
      <c r="G3" s="38"/>
    </row>
    <row r="4" spans="1:11" ht="24.75">
      <c r="A4" s="38" t="s">
        <v>2</v>
      </c>
      <c r="B4" s="38"/>
      <c r="C4" s="38"/>
      <c r="D4" s="38"/>
      <c r="E4" s="38"/>
      <c r="F4" s="38"/>
      <c r="G4" s="38"/>
    </row>
    <row r="6" spans="1:11" ht="24.75">
      <c r="A6" s="37" t="s">
        <v>88</v>
      </c>
      <c r="C6" s="37" t="s">
        <v>74</v>
      </c>
      <c r="E6" s="37" t="s">
        <v>130</v>
      </c>
      <c r="G6" s="37" t="s">
        <v>13</v>
      </c>
      <c r="J6" s="3"/>
    </row>
    <row r="7" spans="1:11">
      <c r="A7" s="1" t="s">
        <v>138</v>
      </c>
      <c r="C7" s="12">
        <f>'سرمایه‌گذاری در سهام'!I43</f>
        <v>-779551208</v>
      </c>
      <c r="E7" s="8">
        <f>C7/$C$11</f>
        <v>3.9636080181548272</v>
      </c>
      <c r="F7" s="4"/>
      <c r="G7" s="8">
        <v>-1.7152660277576538E-2</v>
      </c>
      <c r="J7" s="3"/>
      <c r="K7" s="3"/>
    </row>
    <row r="8" spans="1:11">
      <c r="A8" s="1" t="s">
        <v>139</v>
      </c>
      <c r="C8" s="12">
        <f>'سرمایه‌گذاری در اوراق بهادار'!I19</f>
        <v>572527073</v>
      </c>
      <c r="E8" s="8">
        <f t="shared" ref="E8:E10" si="0">C8/$C$11</f>
        <v>-2.9109991413848388</v>
      </c>
      <c r="F8" s="4"/>
      <c r="G8" s="8">
        <v>1.2597456436606872E-2</v>
      </c>
      <c r="J8" s="3"/>
      <c r="K8" s="3"/>
    </row>
    <row r="9" spans="1:11">
      <c r="A9" s="1" t="s">
        <v>140</v>
      </c>
      <c r="C9" s="12">
        <f>'درآمد سپرده بانکی'!E10</f>
        <v>3188654</v>
      </c>
      <c r="E9" s="8">
        <f t="shared" si="0"/>
        <v>-1.6212629050946788E-2</v>
      </c>
      <c r="F9" s="4"/>
      <c r="G9" s="8">
        <v>7.016075178057519E-5</v>
      </c>
      <c r="J9" s="3"/>
    </row>
    <row r="10" spans="1:11">
      <c r="A10" s="1" t="s">
        <v>137</v>
      </c>
      <c r="C10" s="12">
        <f>'سایر درآمدها'!C9</f>
        <v>7158311</v>
      </c>
      <c r="E10" s="8">
        <f t="shared" si="0"/>
        <v>-3.6396247719041312E-2</v>
      </c>
      <c r="F10" s="4"/>
      <c r="G10" s="8">
        <v>1.5750610798134917E-4</v>
      </c>
      <c r="J10" s="3"/>
    </row>
    <row r="11" spans="1:11" ht="24.75" thickBot="1">
      <c r="C11" s="15">
        <f>SUM(C7:C10)</f>
        <v>-196677170</v>
      </c>
      <c r="E11" s="13">
        <f>SUM(E7:E10)</f>
        <v>1.0000000000000002</v>
      </c>
      <c r="F11" s="4"/>
      <c r="G11" s="13">
        <f>SUM(G7:G10)</f>
        <v>-4.3275369812077417E-3</v>
      </c>
      <c r="J11" s="3"/>
    </row>
    <row r="12" spans="1:11" ht="24.75" thickTop="1">
      <c r="E12" s="4"/>
      <c r="J12" s="3"/>
    </row>
    <row r="13" spans="1:11">
      <c r="G13" s="3"/>
      <c r="J13" s="17"/>
    </row>
    <row r="14" spans="1:11">
      <c r="J14" s="18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11"/>
  <sheetViews>
    <sheetView rightToLeft="1" topLeftCell="A4" workbookViewId="0">
      <selection activeCell="I24" sqref="I24:I25"/>
    </sheetView>
  </sheetViews>
  <sheetFormatPr defaultRowHeight="24"/>
  <cols>
    <col min="1" max="1" width="22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1.8554687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1" ht="24.75">
      <c r="A3" s="38" t="s">
        <v>84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21" ht="24.75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21" ht="24.75">
      <c r="A6" s="37" t="s">
        <v>85</v>
      </c>
      <c r="B6" s="37" t="s">
        <v>85</v>
      </c>
      <c r="C6" s="37" t="s">
        <v>85</v>
      </c>
      <c r="D6" s="37" t="s">
        <v>85</v>
      </c>
      <c r="E6" s="37" t="s">
        <v>85</v>
      </c>
      <c r="F6" s="37" t="s">
        <v>85</v>
      </c>
      <c r="G6" s="37" t="s">
        <v>85</v>
      </c>
      <c r="I6" s="37" t="s">
        <v>86</v>
      </c>
      <c r="J6" s="37" t="s">
        <v>86</v>
      </c>
      <c r="K6" s="37" t="s">
        <v>86</v>
      </c>
      <c r="L6" s="37" t="s">
        <v>86</v>
      </c>
      <c r="M6" s="37" t="s">
        <v>86</v>
      </c>
      <c r="O6" s="37" t="s">
        <v>87</v>
      </c>
      <c r="P6" s="37" t="s">
        <v>87</v>
      </c>
      <c r="Q6" s="37" t="s">
        <v>87</v>
      </c>
      <c r="R6" s="37" t="s">
        <v>87</v>
      </c>
      <c r="S6" s="37" t="s">
        <v>87</v>
      </c>
    </row>
    <row r="7" spans="1:21" ht="24.75">
      <c r="A7" s="37" t="s">
        <v>88</v>
      </c>
      <c r="C7" s="37" t="s">
        <v>89</v>
      </c>
      <c r="E7" s="37" t="s">
        <v>43</v>
      </c>
      <c r="G7" s="37" t="s">
        <v>44</v>
      </c>
      <c r="I7" s="37" t="s">
        <v>90</v>
      </c>
      <c r="K7" s="37" t="s">
        <v>91</v>
      </c>
      <c r="M7" s="37" t="s">
        <v>92</v>
      </c>
      <c r="O7" s="37" t="s">
        <v>90</v>
      </c>
      <c r="Q7" s="37" t="s">
        <v>91</v>
      </c>
      <c r="S7" s="37" t="s">
        <v>92</v>
      </c>
    </row>
    <row r="8" spans="1:21">
      <c r="A8" s="1" t="s">
        <v>77</v>
      </c>
      <c r="C8" s="10">
        <v>17</v>
      </c>
      <c r="D8" s="4"/>
      <c r="E8" s="4" t="s">
        <v>142</v>
      </c>
      <c r="F8" s="4"/>
      <c r="G8" s="10">
        <v>8</v>
      </c>
      <c r="H8" s="4"/>
      <c r="I8" s="10">
        <v>3179376</v>
      </c>
      <c r="J8" s="4"/>
      <c r="K8" s="10">
        <v>0</v>
      </c>
      <c r="L8" s="4"/>
      <c r="M8" s="10">
        <v>3179376</v>
      </c>
      <c r="N8" s="4"/>
      <c r="O8" s="10">
        <v>49404952</v>
      </c>
      <c r="P8" s="4"/>
      <c r="Q8" s="10">
        <v>0</v>
      </c>
      <c r="R8" s="4"/>
      <c r="S8" s="10">
        <v>49404952</v>
      </c>
      <c r="T8" s="4"/>
      <c r="U8" s="4"/>
    </row>
    <row r="9" spans="1:21">
      <c r="A9" s="1" t="s">
        <v>81</v>
      </c>
      <c r="C9" s="10">
        <v>24</v>
      </c>
      <c r="D9" s="4"/>
      <c r="E9" s="4" t="s">
        <v>142</v>
      </c>
      <c r="F9" s="4"/>
      <c r="G9" s="10">
        <v>8</v>
      </c>
      <c r="H9" s="4"/>
      <c r="I9" s="10">
        <v>9278</v>
      </c>
      <c r="J9" s="4"/>
      <c r="K9" s="10">
        <v>0</v>
      </c>
      <c r="L9" s="4"/>
      <c r="M9" s="10">
        <v>9278</v>
      </c>
      <c r="N9" s="4"/>
      <c r="O9" s="10">
        <v>44681</v>
      </c>
      <c r="P9" s="4"/>
      <c r="Q9" s="10">
        <v>0</v>
      </c>
      <c r="R9" s="4"/>
      <c r="S9" s="10">
        <v>44681</v>
      </c>
      <c r="T9" s="4"/>
      <c r="U9" s="4"/>
    </row>
    <row r="10" spans="1:21" ht="24.75" thickBot="1">
      <c r="C10" s="4"/>
      <c r="D10" s="4"/>
      <c r="E10" s="4"/>
      <c r="F10" s="4"/>
      <c r="G10" s="4"/>
      <c r="H10" s="4"/>
      <c r="I10" s="11">
        <f>SUM(I8:I9)</f>
        <v>3188654</v>
      </c>
      <c r="J10" s="4"/>
      <c r="K10" s="11">
        <f>SUM(K8:K9)</f>
        <v>0</v>
      </c>
      <c r="L10" s="4"/>
      <c r="M10" s="11">
        <f>SUM(M8:M9)</f>
        <v>3188654</v>
      </c>
      <c r="N10" s="4"/>
      <c r="O10" s="11">
        <f>SUM(O8:O9)</f>
        <v>49449633</v>
      </c>
      <c r="P10" s="4"/>
      <c r="Q10" s="11">
        <f>SUM(Q8:Q9)</f>
        <v>0</v>
      </c>
      <c r="R10" s="4"/>
      <c r="S10" s="11">
        <f>SUM(S8:S9)</f>
        <v>49449633</v>
      </c>
      <c r="T10" s="4"/>
      <c r="U10" s="4"/>
    </row>
    <row r="11" spans="1:21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S21"/>
  <sheetViews>
    <sheetView rightToLeft="1" workbookViewId="0">
      <selection activeCell="E24" sqref="E24"/>
    </sheetView>
  </sheetViews>
  <sheetFormatPr defaultRowHeight="24"/>
  <cols>
    <col min="1" max="1" width="24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20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24.75">
      <c r="A3" s="38" t="s">
        <v>84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ht="24.75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6" spans="1:19" ht="24.75">
      <c r="A6" s="36" t="s">
        <v>3</v>
      </c>
      <c r="C6" s="37" t="s">
        <v>94</v>
      </c>
      <c r="D6" s="37" t="s">
        <v>94</v>
      </c>
      <c r="E6" s="37" t="s">
        <v>94</v>
      </c>
      <c r="F6" s="37" t="s">
        <v>94</v>
      </c>
      <c r="G6" s="37" t="s">
        <v>94</v>
      </c>
      <c r="I6" s="37" t="s">
        <v>86</v>
      </c>
      <c r="J6" s="37" t="s">
        <v>86</v>
      </c>
      <c r="K6" s="37" t="s">
        <v>86</v>
      </c>
      <c r="L6" s="37" t="s">
        <v>86</v>
      </c>
      <c r="M6" s="37" t="s">
        <v>86</v>
      </c>
      <c r="O6" s="37" t="s">
        <v>87</v>
      </c>
      <c r="P6" s="37" t="s">
        <v>87</v>
      </c>
      <c r="Q6" s="37" t="s">
        <v>87</v>
      </c>
      <c r="R6" s="37" t="s">
        <v>87</v>
      </c>
      <c r="S6" s="37" t="s">
        <v>87</v>
      </c>
    </row>
    <row r="7" spans="1:19" ht="24.75">
      <c r="A7" s="37" t="s">
        <v>3</v>
      </c>
      <c r="C7" s="37" t="s">
        <v>95</v>
      </c>
      <c r="E7" s="37" t="s">
        <v>96</v>
      </c>
      <c r="G7" s="37" t="s">
        <v>97</v>
      </c>
      <c r="I7" s="37" t="s">
        <v>98</v>
      </c>
      <c r="K7" s="39" t="s">
        <v>91</v>
      </c>
      <c r="M7" s="37" t="s">
        <v>99</v>
      </c>
      <c r="O7" s="37" t="s">
        <v>98</v>
      </c>
      <c r="Q7" s="37" t="s">
        <v>91</v>
      </c>
      <c r="S7" s="37" t="s">
        <v>99</v>
      </c>
    </row>
    <row r="8" spans="1:19">
      <c r="A8" s="1" t="s">
        <v>30</v>
      </c>
      <c r="C8" s="12" t="s">
        <v>100</v>
      </c>
      <c r="D8" s="12"/>
      <c r="E8" s="12">
        <v>40538</v>
      </c>
      <c r="F8" s="12"/>
      <c r="G8" s="12">
        <v>1300</v>
      </c>
      <c r="H8" s="12"/>
      <c r="I8" s="12">
        <v>52699400</v>
      </c>
      <c r="J8" s="12"/>
      <c r="K8" s="24">
        <v>3155856</v>
      </c>
      <c r="L8" s="12"/>
      <c r="M8" s="12">
        <f>I8-K8</f>
        <v>49543544</v>
      </c>
      <c r="N8" s="12"/>
      <c r="O8" s="12">
        <v>52699400</v>
      </c>
      <c r="P8" s="12"/>
      <c r="Q8" s="12">
        <v>3155856</v>
      </c>
      <c r="R8" s="12"/>
      <c r="S8" s="12">
        <f>O8-Q8</f>
        <v>49543544</v>
      </c>
    </row>
    <row r="9" spans="1:19">
      <c r="A9" s="1" t="s">
        <v>28</v>
      </c>
      <c r="C9" s="12" t="s">
        <v>101</v>
      </c>
      <c r="D9" s="12"/>
      <c r="E9" s="12">
        <v>87951</v>
      </c>
      <c r="F9" s="12"/>
      <c r="G9" s="12">
        <v>2100</v>
      </c>
      <c r="H9" s="12"/>
      <c r="I9" s="12">
        <v>184697100</v>
      </c>
      <c r="J9" s="12"/>
      <c r="K9" s="24">
        <v>26261280</v>
      </c>
      <c r="L9" s="12"/>
      <c r="M9" s="12">
        <f t="shared" ref="M9:M17" si="0">I9-K9</f>
        <v>158435820</v>
      </c>
      <c r="N9" s="12"/>
      <c r="O9" s="12">
        <v>184697100</v>
      </c>
      <c r="P9" s="12"/>
      <c r="Q9" s="12">
        <v>26261280</v>
      </c>
      <c r="R9" s="12"/>
      <c r="S9" s="12">
        <f t="shared" ref="S9:S17" si="1">O9-Q9</f>
        <v>158435820</v>
      </c>
    </row>
    <row r="10" spans="1:19">
      <c r="A10" s="1" t="s">
        <v>25</v>
      </c>
      <c r="C10" s="12" t="s">
        <v>102</v>
      </c>
      <c r="D10" s="12"/>
      <c r="E10" s="12">
        <v>152846</v>
      </c>
      <c r="F10" s="12"/>
      <c r="G10" s="12">
        <v>2000</v>
      </c>
      <c r="H10" s="12"/>
      <c r="I10" s="12">
        <v>0</v>
      </c>
      <c r="J10" s="12"/>
      <c r="K10" s="24">
        <v>0</v>
      </c>
      <c r="L10" s="12"/>
      <c r="M10" s="12">
        <f t="shared" si="0"/>
        <v>0</v>
      </c>
      <c r="N10" s="12"/>
      <c r="O10" s="12">
        <v>305692000</v>
      </c>
      <c r="P10" s="12"/>
      <c r="Q10" s="12">
        <v>27963114</v>
      </c>
      <c r="R10" s="12"/>
      <c r="S10" s="12">
        <f t="shared" si="1"/>
        <v>277728886</v>
      </c>
    </row>
    <row r="11" spans="1:19">
      <c r="A11" s="1" t="s">
        <v>16</v>
      </c>
      <c r="C11" s="12" t="s">
        <v>6</v>
      </c>
      <c r="D11" s="12"/>
      <c r="E11" s="12">
        <v>691195</v>
      </c>
      <c r="F11" s="12"/>
      <c r="G11" s="12">
        <v>20</v>
      </c>
      <c r="H11" s="12"/>
      <c r="I11" s="12">
        <v>13823900</v>
      </c>
      <c r="J11" s="12"/>
      <c r="K11" s="24">
        <v>1972524</v>
      </c>
      <c r="L11" s="12"/>
      <c r="M11" s="12">
        <f t="shared" si="0"/>
        <v>11851376</v>
      </c>
      <c r="N11" s="12"/>
      <c r="O11" s="12">
        <v>13823900</v>
      </c>
      <c r="P11" s="12"/>
      <c r="Q11" s="12">
        <v>1972524</v>
      </c>
      <c r="R11" s="12"/>
      <c r="S11" s="12">
        <f t="shared" si="1"/>
        <v>11851376</v>
      </c>
    </row>
    <row r="12" spans="1:19">
      <c r="A12" s="1" t="s">
        <v>31</v>
      </c>
      <c r="C12" s="12" t="s">
        <v>103</v>
      </c>
      <c r="D12" s="12"/>
      <c r="E12" s="12">
        <v>26199</v>
      </c>
      <c r="F12" s="12"/>
      <c r="G12" s="12">
        <v>3530</v>
      </c>
      <c r="H12" s="12"/>
      <c r="I12" s="12">
        <v>0</v>
      </c>
      <c r="J12" s="12"/>
      <c r="K12" s="24">
        <v>0</v>
      </c>
      <c r="L12" s="12"/>
      <c r="M12" s="12">
        <f t="shared" si="0"/>
        <v>0</v>
      </c>
      <c r="N12" s="12"/>
      <c r="O12" s="12">
        <v>92482470</v>
      </c>
      <c r="P12" s="12"/>
      <c r="Q12" s="12">
        <v>0</v>
      </c>
      <c r="R12" s="12"/>
      <c r="S12" s="12">
        <f t="shared" si="1"/>
        <v>92482470</v>
      </c>
    </row>
    <row r="13" spans="1:19">
      <c r="A13" s="1" t="s">
        <v>26</v>
      </c>
      <c r="C13" s="12" t="s">
        <v>104</v>
      </c>
      <c r="D13" s="12"/>
      <c r="E13" s="12">
        <v>78457</v>
      </c>
      <c r="F13" s="12"/>
      <c r="G13" s="12">
        <v>1200</v>
      </c>
      <c r="H13" s="12"/>
      <c r="I13" s="12">
        <v>0</v>
      </c>
      <c r="J13" s="12"/>
      <c r="K13" s="24">
        <v>0</v>
      </c>
      <c r="L13" s="12"/>
      <c r="M13" s="12">
        <f t="shared" si="0"/>
        <v>0</v>
      </c>
      <c r="N13" s="12"/>
      <c r="O13" s="12">
        <v>94148400</v>
      </c>
      <c r="P13" s="12"/>
      <c r="Q13" s="12">
        <v>10486401</v>
      </c>
      <c r="R13" s="12"/>
      <c r="S13" s="12">
        <f t="shared" si="1"/>
        <v>83661999</v>
      </c>
    </row>
    <row r="14" spans="1:19">
      <c r="A14" s="1" t="s">
        <v>19</v>
      </c>
      <c r="C14" s="12" t="s">
        <v>105</v>
      </c>
      <c r="D14" s="12"/>
      <c r="E14" s="12">
        <v>4940</v>
      </c>
      <c r="F14" s="12"/>
      <c r="G14" s="12">
        <v>4430</v>
      </c>
      <c r="H14" s="12"/>
      <c r="I14" s="12">
        <v>0</v>
      </c>
      <c r="J14" s="12"/>
      <c r="K14" s="24">
        <v>0</v>
      </c>
      <c r="L14" s="12"/>
      <c r="M14" s="12">
        <f t="shared" si="0"/>
        <v>0</v>
      </c>
      <c r="N14" s="12"/>
      <c r="O14" s="12">
        <v>21884200</v>
      </c>
      <c r="P14" s="12"/>
      <c r="Q14" s="12">
        <v>2636651</v>
      </c>
      <c r="R14" s="12"/>
      <c r="S14" s="12">
        <f t="shared" si="1"/>
        <v>19247549</v>
      </c>
    </row>
    <row r="15" spans="1:19">
      <c r="A15" s="1" t="s">
        <v>17</v>
      </c>
      <c r="C15" s="12" t="s">
        <v>101</v>
      </c>
      <c r="D15" s="12"/>
      <c r="E15" s="12">
        <v>188122</v>
      </c>
      <c r="F15" s="12"/>
      <c r="G15" s="12">
        <v>1250</v>
      </c>
      <c r="H15" s="12"/>
      <c r="I15" s="12">
        <v>235152500</v>
      </c>
      <c r="J15" s="12"/>
      <c r="K15" s="24">
        <v>2391381</v>
      </c>
      <c r="L15" s="12"/>
      <c r="M15" s="12">
        <f t="shared" si="0"/>
        <v>232761119</v>
      </c>
      <c r="N15" s="12"/>
      <c r="O15" s="12">
        <v>235152500</v>
      </c>
      <c r="P15" s="12"/>
      <c r="Q15" s="12">
        <v>2391381</v>
      </c>
      <c r="R15" s="12"/>
      <c r="S15" s="12">
        <f t="shared" si="1"/>
        <v>232761119</v>
      </c>
    </row>
    <row r="16" spans="1:19">
      <c r="A16" s="1" t="s">
        <v>21</v>
      </c>
      <c r="C16" s="12" t="s">
        <v>106</v>
      </c>
      <c r="D16" s="12"/>
      <c r="E16" s="12">
        <v>29461</v>
      </c>
      <c r="F16" s="12"/>
      <c r="G16" s="12">
        <v>3200</v>
      </c>
      <c r="H16" s="12"/>
      <c r="I16" s="12">
        <v>94275200</v>
      </c>
      <c r="J16" s="12"/>
      <c r="K16" s="24">
        <v>8942409</v>
      </c>
      <c r="L16" s="12"/>
      <c r="M16" s="12">
        <f t="shared" si="0"/>
        <v>85332791</v>
      </c>
      <c r="N16" s="12"/>
      <c r="O16" s="12">
        <v>94275200</v>
      </c>
      <c r="P16" s="12"/>
      <c r="Q16" s="12">
        <v>8942409</v>
      </c>
      <c r="R16" s="12"/>
      <c r="S16" s="12">
        <f t="shared" si="1"/>
        <v>85332791</v>
      </c>
    </row>
    <row r="17" spans="1:19">
      <c r="A17" s="1" t="s">
        <v>143</v>
      </c>
      <c r="C17" s="12" t="s">
        <v>142</v>
      </c>
      <c r="D17" s="12"/>
      <c r="E17" s="12">
        <v>0</v>
      </c>
      <c r="F17" s="12"/>
      <c r="G17" s="12">
        <v>0</v>
      </c>
      <c r="H17" s="12"/>
      <c r="I17" s="12">
        <v>0</v>
      </c>
      <c r="J17" s="12"/>
      <c r="K17" s="24">
        <v>0</v>
      </c>
      <c r="L17" s="12"/>
      <c r="M17" s="12">
        <f t="shared" si="0"/>
        <v>0</v>
      </c>
      <c r="N17" s="12"/>
      <c r="O17" s="12">
        <v>8024</v>
      </c>
      <c r="P17" s="12"/>
      <c r="Q17" s="12">
        <v>0</v>
      </c>
      <c r="R17" s="12"/>
      <c r="S17" s="12">
        <f t="shared" si="1"/>
        <v>8024</v>
      </c>
    </row>
    <row r="18" spans="1:19" ht="24.75" thickBot="1">
      <c r="C18" s="12"/>
      <c r="D18" s="12"/>
      <c r="E18" s="12"/>
      <c r="F18" s="12"/>
      <c r="G18" s="12"/>
      <c r="H18" s="12"/>
      <c r="I18" s="15">
        <f>SUM(I8:I17)</f>
        <v>580648100</v>
      </c>
      <c r="J18" s="12"/>
      <c r="K18" s="30">
        <f>SUM(K8:K17)</f>
        <v>42723450</v>
      </c>
      <c r="L18" s="12"/>
      <c r="M18" s="15">
        <f>SUM(M8:M17)</f>
        <v>537924650</v>
      </c>
      <c r="N18" s="12"/>
      <c r="O18" s="15">
        <f>SUM(O8:O17)</f>
        <v>1094863194</v>
      </c>
      <c r="P18" s="12"/>
      <c r="Q18" s="15">
        <f>SUM(Q8:Q17)</f>
        <v>83809616</v>
      </c>
      <c r="R18" s="12"/>
      <c r="S18" s="15">
        <f>SUM(S8:S17)</f>
        <v>1011053578</v>
      </c>
    </row>
    <row r="19" spans="1:19" ht="24.75" thickTop="1">
      <c r="C19" s="12"/>
      <c r="D19" s="12"/>
      <c r="E19" s="12"/>
      <c r="F19" s="12"/>
      <c r="G19" s="12"/>
      <c r="H19" s="12"/>
      <c r="I19" s="12"/>
      <c r="J19" s="12"/>
      <c r="K19" s="19"/>
      <c r="L19" s="12"/>
      <c r="M19" s="12"/>
      <c r="N19" s="12"/>
      <c r="O19" s="12"/>
      <c r="P19" s="12"/>
      <c r="Q19" s="12"/>
      <c r="R19" s="12"/>
      <c r="S19" s="12"/>
    </row>
    <row r="20" spans="1:19">
      <c r="C20" s="12"/>
      <c r="D20" s="12"/>
      <c r="E20" s="12"/>
      <c r="F20" s="12"/>
      <c r="G20" s="12"/>
      <c r="H20" s="12"/>
      <c r="I20" s="12"/>
      <c r="J20" s="12"/>
      <c r="K20" s="19"/>
      <c r="L20" s="12"/>
      <c r="M20" s="12"/>
      <c r="N20" s="12"/>
      <c r="O20" s="12"/>
      <c r="P20" s="12"/>
      <c r="Q20" s="12"/>
      <c r="R20" s="12"/>
      <c r="S20" s="12"/>
    </row>
    <row r="21" spans="1:19">
      <c r="C21" s="12"/>
      <c r="D21" s="12"/>
      <c r="E21" s="12"/>
      <c r="F21" s="12"/>
      <c r="G21" s="12"/>
      <c r="H21" s="12"/>
      <c r="I21" s="12"/>
      <c r="J21" s="12"/>
      <c r="K21" s="19"/>
      <c r="L21" s="12"/>
      <c r="M21" s="12"/>
      <c r="N21" s="12"/>
      <c r="O21" s="12"/>
      <c r="P21" s="12"/>
      <c r="Q21" s="12"/>
      <c r="R21" s="12"/>
      <c r="S21" s="1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2"/>
  <sheetViews>
    <sheetView rightToLeft="1" topLeftCell="A25" workbookViewId="0">
      <selection activeCell="A14" sqref="A14:I14"/>
    </sheetView>
  </sheetViews>
  <sheetFormatPr defaultRowHeight="24"/>
  <cols>
    <col min="1" max="1" width="30.140625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9.140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24.75">
      <c r="A3" s="38" t="s">
        <v>84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24.75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6" spans="1:17" ht="24.75">
      <c r="A6" s="36" t="s">
        <v>3</v>
      </c>
      <c r="C6" s="37" t="s">
        <v>86</v>
      </c>
      <c r="D6" s="37" t="s">
        <v>86</v>
      </c>
      <c r="E6" s="37" t="s">
        <v>86</v>
      </c>
      <c r="F6" s="37" t="s">
        <v>86</v>
      </c>
      <c r="G6" s="37" t="s">
        <v>86</v>
      </c>
      <c r="H6" s="37" t="s">
        <v>86</v>
      </c>
      <c r="I6" s="37" t="s">
        <v>86</v>
      </c>
      <c r="K6" s="37" t="s">
        <v>87</v>
      </c>
      <c r="L6" s="37" t="s">
        <v>87</v>
      </c>
      <c r="M6" s="37" t="s">
        <v>87</v>
      </c>
      <c r="N6" s="37" t="s">
        <v>87</v>
      </c>
      <c r="O6" s="37" t="s">
        <v>87</v>
      </c>
      <c r="P6" s="37" t="s">
        <v>87</v>
      </c>
      <c r="Q6" s="37" t="s">
        <v>87</v>
      </c>
    </row>
    <row r="7" spans="1:17" ht="24.75">
      <c r="A7" s="37" t="s">
        <v>3</v>
      </c>
      <c r="C7" s="37" t="s">
        <v>7</v>
      </c>
      <c r="E7" s="37" t="s">
        <v>107</v>
      </c>
      <c r="G7" s="37" t="s">
        <v>108</v>
      </c>
      <c r="I7" s="37" t="s">
        <v>109</v>
      </c>
      <c r="K7" s="37" t="s">
        <v>7</v>
      </c>
      <c r="M7" s="37" t="s">
        <v>107</v>
      </c>
      <c r="O7" s="37" t="s">
        <v>108</v>
      </c>
      <c r="Q7" s="37" t="s">
        <v>109</v>
      </c>
    </row>
    <row r="8" spans="1:17">
      <c r="A8" s="26" t="s">
        <v>30</v>
      </c>
      <c r="B8" s="26"/>
      <c r="C8" s="33">
        <v>36484</v>
      </c>
      <c r="D8" s="33"/>
      <c r="E8" s="33">
        <v>584985422</v>
      </c>
      <c r="F8" s="33"/>
      <c r="G8" s="33">
        <v>749147226</v>
      </c>
      <c r="H8" s="33"/>
      <c r="I8" s="33">
        <f>E8-G8</f>
        <v>-164161804</v>
      </c>
      <c r="J8" s="12"/>
      <c r="K8" s="12">
        <v>36484</v>
      </c>
      <c r="L8" s="12"/>
      <c r="M8" s="12">
        <v>584985422</v>
      </c>
      <c r="N8" s="12"/>
      <c r="O8" s="12">
        <v>866469018</v>
      </c>
      <c r="P8" s="12"/>
      <c r="Q8" s="12">
        <f>M8-O8</f>
        <v>-281483596</v>
      </c>
    </row>
    <row r="9" spans="1:17">
      <c r="A9" s="26" t="s">
        <v>24</v>
      </c>
      <c r="B9" s="26"/>
      <c r="C9" s="33">
        <v>321782</v>
      </c>
      <c r="D9" s="33"/>
      <c r="E9" s="33">
        <v>1255159666</v>
      </c>
      <c r="F9" s="33"/>
      <c r="G9" s="33">
        <v>1470302369</v>
      </c>
      <c r="H9" s="33"/>
      <c r="I9" s="33">
        <f t="shared" ref="I9:I33" si="0">E9-G9</f>
        <v>-215142703</v>
      </c>
      <c r="J9" s="12"/>
      <c r="K9" s="12">
        <v>321782</v>
      </c>
      <c r="L9" s="12"/>
      <c r="M9" s="12">
        <v>1255159666</v>
      </c>
      <c r="N9" s="12"/>
      <c r="O9" s="12">
        <v>1513165207</v>
      </c>
      <c r="P9" s="12"/>
      <c r="Q9" s="12">
        <f t="shared" ref="Q9:Q33" si="1">M9-O9</f>
        <v>-258005541</v>
      </c>
    </row>
    <row r="10" spans="1:17">
      <c r="A10" s="26" t="s">
        <v>23</v>
      </c>
      <c r="B10" s="26"/>
      <c r="C10" s="33">
        <v>131093</v>
      </c>
      <c r="D10" s="33"/>
      <c r="E10" s="33">
        <v>638924622</v>
      </c>
      <c r="F10" s="33"/>
      <c r="G10" s="33">
        <v>759459549</v>
      </c>
      <c r="H10" s="33"/>
      <c r="I10" s="33">
        <f t="shared" si="0"/>
        <v>-120534927</v>
      </c>
      <c r="J10" s="12"/>
      <c r="K10" s="12">
        <v>131093</v>
      </c>
      <c r="L10" s="12"/>
      <c r="M10" s="12">
        <v>638924622</v>
      </c>
      <c r="N10" s="12"/>
      <c r="O10" s="12">
        <v>482572252</v>
      </c>
      <c r="P10" s="12"/>
      <c r="Q10" s="12">
        <f t="shared" si="1"/>
        <v>156352370</v>
      </c>
    </row>
    <row r="11" spans="1:17">
      <c r="A11" s="26" t="s">
        <v>29</v>
      </c>
      <c r="B11" s="26"/>
      <c r="C11" s="33">
        <v>203964</v>
      </c>
      <c r="D11" s="33"/>
      <c r="E11" s="33">
        <v>1403032866</v>
      </c>
      <c r="F11" s="33"/>
      <c r="G11" s="33">
        <v>1536247384</v>
      </c>
      <c r="H11" s="33"/>
      <c r="I11" s="33">
        <f t="shared" si="0"/>
        <v>-133214518</v>
      </c>
      <c r="J11" s="12"/>
      <c r="K11" s="12">
        <v>203964</v>
      </c>
      <c r="L11" s="12"/>
      <c r="M11" s="12">
        <v>1403032866</v>
      </c>
      <c r="N11" s="12"/>
      <c r="O11" s="12">
        <v>1278682808</v>
      </c>
      <c r="P11" s="12"/>
      <c r="Q11" s="12">
        <f t="shared" si="1"/>
        <v>124350058</v>
      </c>
    </row>
    <row r="12" spans="1:17">
      <c r="A12" s="26" t="s">
        <v>28</v>
      </c>
      <c r="B12" s="26"/>
      <c r="C12" s="33">
        <v>87951</v>
      </c>
      <c r="D12" s="33"/>
      <c r="E12" s="33">
        <v>1443431187</v>
      </c>
      <c r="F12" s="33"/>
      <c r="G12" s="33">
        <v>1533719655</v>
      </c>
      <c r="H12" s="33"/>
      <c r="I12" s="33">
        <f t="shared" si="0"/>
        <v>-90288468</v>
      </c>
      <c r="J12" s="12"/>
      <c r="K12" s="12">
        <v>87951</v>
      </c>
      <c r="L12" s="12"/>
      <c r="M12" s="12">
        <v>1443431187</v>
      </c>
      <c r="N12" s="12"/>
      <c r="O12" s="12">
        <v>1470144727</v>
      </c>
      <c r="P12" s="12"/>
      <c r="Q12" s="12">
        <f t="shared" si="1"/>
        <v>-26713540</v>
      </c>
    </row>
    <row r="13" spans="1:17">
      <c r="A13" s="34" t="s">
        <v>25</v>
      </c>
      <c r="B13" s="34"/>
      <c r="C13" s="35">
        <v>206342</v>
      </c>
      <c r="D13" s="35"/>
      <c r="E13" s="35">
        <v>2654178590</v>
      </c>
      <c r="F13" s="35"/>
      <c r="G13" s="35">
        <v>2370008048</v>
      </c>
      <c r="H13" s="35"/>
      <c r="I13" s="35">
        <f>E13-G13</f>
        <v>284170542</v>
      </c>
      <c r="J13" s="12"/>
      <c r="K13" s="12">
        <v>206342</v>
      </c>
      <c r="L13" s="12"/>
      <c r="M13" s="12">
        <v>2654178590</v>
      </c>
      <c r="N13" s="12"/>
      <c r="O13" s="12">
        <v>2032443834</v>
      </c>
      <c r="P13" s="12"/>
      <c r="Q13" s="12">
        <f t="shared" si="1"/>
        <v>621734756</v>
      </c>
    </row>
    <row r="14" spans="1:17">
      <c r="A14" s="34" t="s">
        <v>35</v>
      </c>
      <c r="B14" s="34"/>
      <c r="C14" s="35">
        <v>68840</v>
      </c>
      <c r="D14" s="35"/>
      <c r="E14" s="35">
        <v>267083869</v>
      </c>
      <c r="F14" s="35"/>
      <c r="G14" s="35">
        <v>184491200</v>
      </c>
      <c r="H14" s="35"/>
      <c r="I14" s="35">
        <f>E14-G14</f>
        <v>82592669</v>
      </c>
      <c r="J14" s="12"/>
      <c r="K14" s="12">
        <v>68840</v>
      </c>
      <c r="L14" s="12"/>
      <c r="M14" s="12">
        <v>267083869</v>
      </c>
      <c r="N14" s="12"/>
      <c r="O14" s="12">
        <v>184491200</v>
      </c>
      <c r="P14" s="12"/>
      <c r="Q14" s="12">
        <f t="shared" si="1"/>
        <v>82592669</v>
      </c>
    </row>
    <row r="15" spans="1:17">
      <c r="A15" s="26" t="s">
        <v>34</v>
      </c>
      <c r="B15" s="26"/>
      <c r="C15" s="33">
        <v>468278</v>
      </c>
      <c r="D15" s="33"/>
      <c r="E15" s="33">
        <v>2387972656</v>
      </c>
      <c r="F15" s="33"/>
      <c r="G15" s="33">
        <v>2520087852</v>
      </c>
      <c r="H15" s="33"/>
      <c r="I15" s="33">
        <f t="shared" si="0"/>
        <v>-132115196</v>
      </c>
      <c r="J15" s="12"/>
      <c r="K15" s="12">
        <v>468278</v>
      </c>
      <c r="L15" s="12"/>
      <c r="M15" s="12">
        <v>2387972656</v>
      </c>
      <c r="N15" s="12"/>
      <c r="O15" s="12">
        <v>1757527448</v>
      </c>
      <c r="P15" s="12"/>
      <c r="Q15" s="12">
        <f t="shared" si="1"/>
        <v>630445208</v>
      </c>
    </row>
    <row r="16" spans="1:17">
      <c r="A16" s="26" t="s">
        <v>16</v>
      </c>
      <c r="B16" s="26"/>
      <c r="C16" s="33">
        <v>691195</v>
      </c>
      <c r="D16" s="33"/>
      <c r="E16" s="33">
        <v>1217509994</v>
      </c>
      <c r="F16" s="33"/>
      <c r="G16" s="33">
        <v>1549353850</v>
      </c>
      <c r="H16" s="33"/>
      <c r="I16" s="33">
        <f t="shared" si="0"/>
        <v>-331843856</v>
      </c>
      <c r="J16" s="12"/>
      <c r="K16" s="12">
        <v>691195</v>
      </c>
      <c r="L16" s="12"/>
      <c r="M16" s="12">
        <v>1217509994</v>
      </c>
      <c r="N16" s="12"/>
      <c r="O16" s="12">
        <v>1522040122</v>
      </c>
      <c r="P16" s="12"/>
      <c r="Q16" s="12">
        <f t="shared" si="1"/>
        <v>-304530128</v>
      </c>
    </row>
    <row r="17" spans="1:17">
      <c r="A17" s="26" t="s">
        <v>20</v>
      </c>
      <c r="B17" s="26"/>
      <c r="C17" s="33">
        <v>214405</v>
      </c>
      <c r="D17" s="33"/>
      <c r="E17" s="33">
        <v>788152115</v>
      </c>
      <c r="F17" s="33"/>
      <c r="G17" s="33">
        <v>1082595893</v>
      </c>
      <c r="H17" s="33"/>
      <c r="I17" s="33">
        <f t="shared" si="0"/>
        <v>-294443778</v>
      </c>
      <c r="J17" s="12"/>
      <c r="K17" s="12">
        <v>214405</v>
      </c>
      <c r="L17" s="12"/>
      <c r="M17" s="12">
        <v>788152115</v>
      </c>
      <c r="N17" s="12"/>
      <c r="O17" s="12">
        <v>940809469</v>
      </c>
      <c r="P17" s="12"/>
      <c r="Q17" s="12">
        <f t="shared" si="1"/>
        <v>-152657354</v>
      </c>
    </row>
    <row r="18" spans="1:17">
      <c r="A18" s="26" t="s">
        <v>31</v>
      </c>
      <c r="B18" s="26"/>
      <c r="C18" s="33">
        <v>63765</v>
      </c>
      <c r="D18" s="33"/>
      <c r="E18" s="33">
        <v>1956713417</v>
      </c>
      <c r="F18" s="33"/>
      <c r="G18" s="33">
        <v>1968821118</v>
      </c>
      <c r="H18" s="33"/>
      <c r="I18" s="33">
        <f t="shared" si="0"/>
        <v>-12107701</v>
      </c>
      <c r="J18" s="12"/>
      <c r="K18" s="12">
        <v>63765</v>
      </c>
      <c r="L18" s="12"/>
      <c r="M18" s="12">
        <v>1956713417</v>
      </c>
      <c r="N18" s="12"/>
      <c r="O18" s="12">
        <v>1930145407</v>
      </c>
      <c r="P18" s="12"/>
      <c r="Q18" s="12">
        <f t="shared" si="1"/>
        <v>26568010</v>
      </c>
    </row>
    <row r="19" spans="1:17">
      <c r="A19" s="26" t="s">
        <v>33</v>
      </c>
      <c r="B19" s="26"/>
      <c r="C19" s="33">
        <v>273552</v>
      </c>
      <c r="D19" s="33"/>
      <c r="E19" s="33">
        <v>916113187</v>
      </c>
      <c r="F19" s="33"/>
      <c r="G19" s="33">
        <v>929491382</v>
      </c>
      <c r="H19" s="33"/>
      <c r="I19" s="33">
        <f t="shared" si="0"/>
        <v>-13378195</v>
      </c>
      <c r="J19" s="12"/>
      <c r="K19" s="12">
        <v>273552</v>
      </c>
      <c r="L19" s="12"/>
      <c r="M19" s="12">
        <v>916113187</v>
      </c>
      <c r="N19" s="12"/>
      <c r="O19" s="12">
        <v>967021408</v>
      </c>
      <c r="P19" s="12"/>
      <c r="Q19" s="12">
        <f t="shared" si="1"/>
        <v>-50908221</v>
      </c>
    </row>
    <row r="20" spans="1:17">
      <c r="A20" s="26" t="s">
        <v>26</v>
      </c>
      <c r="B20" s="26"/>
      <c r="C20" s="33">
        <v>98701</v>
      </c>
      <c r="D20" s="33"/>
      <c r="E20" s="33">
        <v>1281365301</v>
      </c>
      <c r="F20" s="33"/>
      <c r="G20" s="33">
        <v>1354648234</v>
      </c>
      <c r="H20" s="33"/>
      <c r="I20" s="33">
        <f t="shared" si="0"/>
        <v>-73282933</v>
      </c>
      <c r="J20" s="12"/>
      <c r="K20" s="12">
        <v>98701</v>
      </c>
      <c r="L20" s="12"/>
      <c r="M20" s="12">
        <v>1281365301</v>
      </c>
      <c r="N20" s="12"/>
      <c r="O20" s="12">
        <v>1503516076</v>
      </c>
      <c r="P20" s="12"/>
      <c r="Q20" s="12">
        <f t="shared" si="1"/>
        <v>-222150775</v>
      </c>
    </row>
    <row r="21" spans="1:17">
      <c r="A21" s="26" t="s">
        <v>32</v>
      </c>
      <c r="B21" s="26"/>
      <c r="C21" s="33">
        <v>52547</v>
      </c>
      <c r="D21" s="33"/>
      <c r="E21" s="33">
        <v>1688214041</v>
      </c>
      <c r="F21" s="33"/>
      <c r="G21" s="33">
        <v>1426745430</v>
      </c>
      <c r="H21" s="33"/>
      <c r="I21" s="33">
        <f t="shared" si="0"/>
        <v>261468611</v>
      </c>
      <c r="J21" s="12"/>
      <c r="K21" s="12">
        <v>52547</v>
      </c>
      <c r="L21" s="12"/>
      <c r="M21" s="12">
        <v>1688214041</v>
      </c>
      <c r="N21" s="12"/>
      <c r="O21" s="12">
        <v>1226014082</v>
      </c>
      <c r="P21" s="12"/>
      <c r="Q21" s="12">
        <f t="shared" si="1"/>
        <v>462199959</v>
      </c>
    </row>
    <row r="22" spans="1:17">
      <c r="A22" s="26" t="s">
        <v>18</v>
      </c>
      <c r="B22" s="26"/>
      <c r="C22" s="33">
        <v>46140</v>
      </c>
      <c r="D22" s="33"/>
      <c r="E22" s="33">
        <v>1671796272</v>
      </c>
      <c r="F22" s="33"/>
      <c r="G22" s="33">
        <v>1869951116</v>
      </c>
      <c r="H22" s="33"/>
      <c r="I22" s="33">
        <f t="shared" si="0"/>
        <v>-198154844</v>
      </c>
      <c r="J22" s="12"/>
      <c r="K22" s="12">
        <v>46140</v>
      </c>
      <c r="L22" s="12"/>
      <c r="M22" s="12">
        <v>1671796272</v>
      </c>
      <c r="N22" s="12"/>
      <c r="O22" s="12">
        <v>1447853253</v>
      </c>
      <c r="P22" s="12"/>
      <c r="Q22" s="12">
        <f t="shared" si="1"/>
        <v>223943019</v>
      </c>
    </row>
    <row r="23" spans="1:17">
      <c r="A23" s="26" t="s">
        <v>36</v>
      </c>
      <c r="B23" s="26"/>
      <c r="C23" s="33">
        <v>23443</v>
      </c>
      <c r="D23" s="33"/>
      <c r="E23" s="33">
        <v>1136046314</v>
      </c>
      <c r="F23" s="33"/>
      <c r="G23" s="33">
        <v>1166175018</v>
      </c>
      <c r="H23" s="33"/>
      <c r="I23" s="33">
        <f t="shared" si="0"/>
        <v>-30128704</v>
      </c>
      <c r="J23" s="12"/>
      <c r="K23" s="12">
        <v>23443</v>
      </c>
      <c r="L23" s="12"/>
      <c r="M23" s="12">
        <v>1136046314</v>
      </c>
      <c r="N23" s="12"/>
      <c r="O23" s="12">
        <v>1166175018</v>
      </c>
      <c r="P23" s="12"/>
      <c r="Q23" s="12">
        <f t="shared" si="1"/>
        <v>-30128704</v>
      </c>
    </row>
    <row r="24" spans="1:17">
      <c r="A24" s="26" t="s">
        <v>17</v>
      </c>
      <c r="B24" s="26"/>
      <c r="C24" s="33">
        <v>188122</v>
      </c>
      <c r="D24" s="33"/>
      <c r="E24" s="33">
        <v>2043939227</v>
      </c>
      <c r="F24" s="33"/>
      <c r="G24" s="33">
        <v>2386275917</v>
      </c>
      <c r="H24" s="33"/>
      <c r="I24" s="33">
        <f t="shared" si="0"/>
        <v>-342336690</v>
      </c>
      <c r="J24" s="12"/>
      <c r="K24" s="12">
        <v>188122</v>
      </c>
      <c r="L24" s="12"/>
      <c r="M24" s="12">
        <v>2043939227</v>
      </c>
      <c r="N24" s="12"/>
      <c r="O24" s="12">
        <v>1992361773</v>
      </c>
      <c r="P24" s="12"/>
      <c r="Q24" s="12">
        <f t="shared" si="1"/>
        <v>51577454</v>
      </c>
    </row>
    <row r="25" spans="1:17">
      <c r="A25" s="26" t="s">
        <v>22</v>
      </c>
      <c r="B25" s="26"/>
      <c r="C25" s="33">
        <v>164070</v>
      </c>
      <c r="D25" s="33"/>
      <c r="E25" s="33">
        <v>1875578510</v>
      </c>
      <c r="F25" s="33"/>
      <c r="G25" s="33">
        <v>1923632675</v>
      </c>
      <c r="H25" s="33"/>
      <c r="I25" s="33">
        <f t="shared" si="0"/>
        <v>-48054165</v>
      </c>
      <c r="J25" s="12"/>
      <c r="K25" s="12">
        <v>164070</v>
      </c>
      <c r="L25" s="12"/>
      <c r="M25" s="12">
        <v>1875578510</v>
      </c>
      <c r="N25" s="12"/>
      <c r="O25" s="12">
        <v>1492019103</v>
      </c>
      <c r="P25" s="12"/>
      <c r="Q25" s="12">
        <f t="shared" si="1"/>
        <v>383559407</v>
      </c>
    </row>
    <row r="26" spans="1:17">
      <c r="A26" s="26" t="s">
        <v>21</v>
      </c>
      <c r="B26" s="26"/>
      <c r="C26" s="33">
        <v>61312</v>
      </c>
      <c r="D26" s="33"/>
      <c r="E26" s="33">
        <v>1261606907</v>
      </c>
      <c r="F26" s="33"/>
      <c r="G26" s="33">
        <v>1255512188</v>
      </c>
      <c r="H26" s="33"/>
      <c r="I26" s="33">
        <f t="shared" si="0"/>
        <v>6094719</v>
      </c>
      <c r="J26" s="12"/>
      <c r="K26" s="12">
        <v>61312</v>
      </c>
      <c r="L26" s="12"/>
      <c r="M26" s="12">
        <v>1261606907</v>
      </c>
      <c r="N26" s="12"/>
      <c r="O26" s="12">
        <v>1047653315</v>
      </c>
      <c r="P26" s="12"/>
      <c r="Q26" s="12">
        <f t="shared" si="1"/>
        <v>213953592</v>
      </c>
    </row>
    <row r="27" spans="1:17">
      <c r="A27" s="26" t="s">
        <v>15</v>
      </c>
      <c r="B27" s="26"/>
      <c r="C27" s="33">
        <v>41975</v>
      </c>
      <c r="D27" s="33"/>
      <c r="E27" s="33">
        <v>1086525477</v>
      </c>
      <c r="F27" s="33"/>
      <c r="G27" s="33">
        <v>1144924988</v>
      </c>
      <c r="H27" s="33"/>
      <c r="I27" s="33">
        <f t="shared" si="0"/>
        <v>-58399511</v>
      </c>
      <c r="J27" s="12"/>
      <c r="K27" s="12">
        <v>41975</v>
      </c>
      <c r="L27" s="12"/>
      <c r="M27" s="12">
        <v>1086525477</v>
      </c>
      <c r="N27" s="12"/>
      <c r="O27" s="12">
        <v>1053289792</v>
      </c>
      <c r="P27" s="12"/>
      <c r="Q27" s="12">
        <f t="shared" si="1"/>
        <v>33235685</v>
      </c>
    </row>
    <row r="28" spans="1:17">
      <c r="A28" s="26" t="s">
        <v>27</v>
      </c>
      <c r="B28" s="26"/>
      <c r="C28" s="33">
        <v>29411</v>
      </c>
      <c r="D28" s="33"/>
      <c r="E28" s="33">
        <v>1021798359</v>
      </c>
      <c r="F28" s="33"/>
      <c r="G28" s="33">
        <v>1040105198</v>
      </c>
      <c r="H28" s="33"/>
      <c r="I28" s="33">
        <f t="shared" si="0"/>
        <v>-18306839</v>
      </c>
      <c r="J28" s="12"/>
      <c r="K28" s="12">
        <v>29411</v>
      </c>
      <c r="L28" s="12"/>
      <c r="M28" s="12">
        <v>1021798359</v>
      </c>
      <c r="N28" s="12"/>
      <c r="O28" s="12">
        <v>915512629</v>
      </c>
      <c r="P28" s="12"/>
      <c r="Q28" s="12">
        <f t="shared" si="1"/>
        <v>106285730</v>
      </c>
    </row>
    <row r="29" spans="1:17">
      <c r="A29" s="26" t="s">
        <v>56</v>
      </c>
      <c r="B29" s="26"/>
      <c r="C29" s="33">
        <v>3339</v>
      </c>
      <c r="D29" s="33"/>
      <c r="E29" s="33">
        <v>2983323134</v>
      </c>
      <c r="F29" s="33"/>
      <c r="G29" s="33">
        <v>2934015043</v>
      </c>
      <c r="H29" s="33"/>
      <c r="I29" s="33">
        <f t="shared" si="0"/>
        <v>49308091</v>
      </c>
      <c r="J29" s="12"/>
      <c r="K29" s="12">
        <v>3339</v>
      </c>
      <c r="L29" s="12"/>
      <c r="M29" s="12">
        <v>2983323134</v>
      </c>
      <c r="N29" s="12"/>
      <c r="O29" s="12">
        <v>2605213200</v>
      </c>
      <c r="P29" s="12"/>
      <c r="Q29" s="12">
        <f t="shared" si="1"/>
        <v>378109934</v>
      </c>
    </row>
    <row r="30" spans="1:17">
      <c r="A30" s="26" t="s">
        <v>59</v>
      </c>
      <c r="B30" s="26"/>
      <c r="C30" s="33">
        <v>2960</v>
      </c>
      <c r="D30" s="33"/>
      <c r="E30" s="33">
        <v>2615425868</v>
      </c>
      <c r="F30" s="33"/>
      <c r="G30" s="33">
        <v>2565174177</v>
      </c>
      <c r="H30" s="33"/>
      <c r="I30" s="33">
        <f t="shared" si="0"/>
        <v>50251691</v>
      </c>
      <c r="J30" s="12"/>
      <c r="K30" s="12">
        <v>2960</v>
      </c>
      <c r="L30" s="12"/>
      <c r="M30" s="12">
        <v>2615425868</v>
      </c>
      <c r="N30" s="12"/>
      <c r="O30" s="12">
        <v>2349204841</v>
      </c>
      <c r="P30" s="12"/>
      <c r="Q30" s="12">
        <f t="shared" si="1"/>
        <v>266221027</v>
      </c>
    </row>
    <row r="31" spans="1:17">
      <c r="A31" s="1" t="s">
        <v>65</v>
      </c>
      <c r="C31" s="12">
        <v>2350</v>
      </c>
      <c r="D31" s="12"/>
      <c r="E31" s="12">
        <v>1972302955</v>
      </c>
      <c r="F31" s="12"/>
      <c r="G31" s="12">
        <v>1936072523</v>
      </c>
      <c r="H31" s="12"/>
      <c r="I31" s="12">
        <f t="shared" si="0"/>
        <v>36230432</v>
      </c>
      <c r="J31" s="12"/>
      <c r="K31" s="12">
        <v>2350</v>
      </c>
      <c r="L31" s="12"/>
      <c r="M31" s="12">
        <v>1972302955</v>
      </c>
      <c r="N31" s="12"/>
      <c r="O31" s="12">
        <v>1748753902</v>
      </c>
      <c r="P31" s="12"/>
      <c r="Q31" s="12">
        <f t="shared" si="1"/>
        <v>223549053</v>
      </c>
    </row>
    <row r="32" spans="1:17">
      <c r="A32" s="1" t="s">
        <v>50</v>
      </c>
      <c r="C32" s="12">
        <v>6015</v>
      </c>
      <c r="D32" s="12"/>
      <c r="E32" s="12">
        <v>4401400153</v>
      </c>
      <c r="F32" s="12"/>
      <c r="G32" s="12">
        <v>4315762076</v>
      </c>
      <c r="H32" s="12"/>
      <c r="I32" s="12">
        <f t="shared" si="0"/>
        <v>85638077</v>
      </c>
      <c r="J32" s="12"/>
      <c r="K32" s="12">
        <v>6015</v>
      </c>
      <c r="L32" s="12"/>
      <c r="M32" s="12">
        <v>4401400153</v>
      </c>
      <c r="N32" s="12"/>
      <c r="O32" s="12">
        <v>3997165446</v>
      </c>
      <c r="P32" s="12"/>
      <c r="Q32" s="12">
        <f t="shared" si="1"/>
        <v>404234707</v>
      </c>
    </row>
    <row r="33" spans="1:17">
      <c r="A33" s="1" t="s">
        <v>62</v>
      </c>
      <c r="C33" s="12">
        <v>4540</v>
      </c>
      <c r="D33" s="12"/>
      <c r="E33" s="12">
        <v>2907206773</v>
      </c>
      <c r="F33" s="12"/>
      <c r="G33" s="12">
        <v>2869304644</v>
      </c>
      <c r="H33" s="12"/>
      <c r="I33" s="12">
        <f t="shared" si="0"/>
        <v>37902129</v>
      </c>
      <c r="J33" s="12"/>
      <c r="K33" s="12">
        <v>4540</v>
      </c>
      <c r="L33" s="12"/>
      <c r="M33" s="12">
        <v>2907206773</v>
      </c>
      <c r="N33" s="12"/>
      <c r="O33" s="12">
        <v>2474748464</v>
      </c>
      <c r="P33" s="12"/>
      <c r="Q33" s="12">
        <f t="shared" si="1"/>
        <v>432458309</v>
      </c>
    </row>
    <row r="34" spans="1:17" ht="24.75" thickBot="1">
      <c r="C34" s="12"/>
      <c r="D34" s="12"/>
      <c r="E34" s="15">
        <f>SUM(E8:E33)</f>
        <v>43459786882</v>
      </c>
      <c r="F34" s="12"/>
      <c r="G34" s="15">
        <f>SUM(G8:G33)</f>
        <v>44842024753</v>
      </c>
      <c r="H34" s="12"/>
      <c r="I34" s="15">
        <f>SUM(I8:I33)</f>
        <v>-1382237871</v>
      </c>
      <c r="J34" s="12"/>
      <c r="K34" s="12"/>
      <c r="L34" s="12"/>
      <c r="M34" s="15">
        <f>SUM(M8:M33)</f>
        <v>43459786882</v>
      </c>
      <c r="N34" s="12"/>
      <c r="O34" s="15">
        <f>SUM(O8:O33)</f>
        <v>39964993794</v>
      </c>
      <c r="P34" s="12"/>
      <c r="Q34" s="15">
        <f>SUM(Q8:Q33)</f>
        <v>3494793088</v>
      </c>
    </row>
    <row r="35" spans="1:17" ht="24.75" thickTop="1">
      <c r="E35" s="6"/>
      <c r="F35" s="6">
        <f t="shared" ref="F35" si="2">SUM(F8:F28)</f>
        <v>0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G36" s="3"/>
      <c r="I36" s="3"/>
      <c r="O36" s="3"/>
      <c r="Q36" s="3"/>
    </row>
    <row r="37" spans="1:17"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40" spans="1:17"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>
      <c r="G41" s="3"/>
      <c r="I41" s="3"/>
      <c r="O41" s="3"/>
      <c r="Q41" s="3"/>
    </row>
    <row r="42" spans="1:17"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6"/>
  <sheetViews>
    <sheetView rightToLeft="1" topLeftCell="A37" workbookViewId="0">
      <selection activeCell="E59" sqref="E59"/>
    </sheetView>
  </sheetViews>
  <sheetFormatPr defaultRowHeight="24"/>
  <cols>
    <col min="1" max="1" width="30.140625" style="1" bestFit="1" customWidth="1"/>
    <col min="2" max="2" width="1" style="1" customWidth="1"/>
    <col min="3" max="3" width="8" style="1" bestFit="1" customWidth="1"/>
    <col min="4" max="4" width="1" style="1" customWidth="1"/>
    <col min="5" max="5" width="15" style="1" bestFit="1" customWidth="1"/>
    <col min="6" max="6" width="1" style="1" customWidth="1"/>
    <col min="7" max="7" width="1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24.75">
      <c r="A3" s="38" t="s">
        <v>84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24.75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6" spans="1:17" ht="24.75">
      <c r="A6" s="36" t="s">
        <v>3</v>
      </c>
      <c r="C6" s="37" t="s">
        <v>86</v>
      </c>
      <c r="D6" s="37" t="s">
        <v>86</v>
      </c>
      <c r="E6" s="37" t="s">
        <v>86</v>
      </c>
      <c r="F6" s="37" t="s">
        <v>86</v>
      </c>
      <c r="G6" s="37" t="s">
        <v>86</v>
      </c>
      <c r="H6" s="37" t="s">
        <v>86</v>
      </c>
      <c r="I6" s="37" t="s">
        <v>86</v>
      </c>
      <c r="K6" s="37" t="s">
        <v>87</v>
      </c>
      <c r="L6" s="37" t="s">
        <v>87</v>
      </c>
      <c r="M6" s="37" t="s">
        <v>87</v>
      </c>
      <c r="N6" s="37" t="s">
        <v>87</v>
      </c>
      <c r="O6" s="37" t="s">
        <v>87</v>
      </c>
      <c r="P6" s="37" t="s">
        <v>87</v>
      </c>
      <c r="Q6" s="37" t="s">
        <v>87</v>
      </c>
    </row>
    <row r="7" spans="1:17" ht="24.75">
      <c r="A7" s="37" t="s">
        <v>3</v>
      </c>
      <c r="C7" s="37" t="s">
        <v>7</v>
      </c>
      <c r="E7" s="37" t="s">
        <v>107</v>
      </c>
      <c r="G7" s="37" t="s">
        <v>108</v>
      </c>
      <c r="I7" s="37" t="s">
        <v>110</v>
      </c>
      <c r="K7" s="37" t="s">
        <v>7</v>
      </c>
      <c r="M7" s="37" t="s">
        <v>107</v>
      </c>
      <c r="O7" s="37" t="s">
        <v>108</v>
      </c>
      <c r="Q7" s="37" t="s">
        <v>110</v>
      </c>
    </row>
    <row r="8" spans="1:17">
      <c r="A8" s="1" t="s">
        <v>30</v>
      </c>
      <c r="C8" s="12">
        <v>4054</v>
      </c>
      <c r="D8" s="12"/>
      <c r="E8" s="12">
        <v>73746790</v>
      </c>
      <c r="F8" s="12"/>
      <c r="G8" s="12">
        <v>96279614</v>
      </c>
      <c r="H8" s="12"/>
      <c r="I8" s="12">
        <f>E8-G8</f>
        <v>-22532824</v>
      </c>
      <c r="J8" s="12"/>
      <c r="K8" s="12">
        <v>4055</v>
      </c>
      <c r="L8" s="12"/>
      <c r="M8" s="12">
        <v>73746791</v>
      </c>
      <c r="N8" s="12"/>
      <c r="O8" s="12">
        <v>96303364</v>
      </c>
      <c r="P8" s="12"/>
      <c r="Q8" s="12">
        <f>M8-O8</f>
        <v>-22556573</v>
      </c>
    </row>
    <row r="9" spans="1:17">
      <c r="A9" s="1" t="s">
        <v>24</v>
      </c>
      <c r="C9" s="12">
        <v>35754</v>
      </c>
      <c r="D9" s="12"/>
      <c r="E9" s="12">
        <v>150805645</v>
      </c>
      <c r="F9" s="12"/>
      <c r="G9" s="12">
        <v>168131557</v>
      </c>
      <c r="H9" s="12"/>
      <c r="I9" s="12">
        <f t="shared" ref="I9:I48" si="0">E9-G9</f>
        <v>-17325912</v>
      </c>
      <c r="J9" s="12"/>
      <c r="K9" s="12">
        <v>35754</v>
      </c>
      <c r="L9" s="12"/>
      <c r="M9" s="12">
        <v>150805645</v>
      </c>
      <c r="N9" s="12"/>
      <c r="O9" s="12">
        <v>168131557</v>
      </c>
      <c r="P9" s="12"/>
      <c r="Q9" s="12">
        <f t="shared" ref="Q9:Q48" si="1">M9-O9</f>
        <v>-17325912</v>
      </c>
    </row>
    <row r="10" spans="1:17">
      <c r="A10" s="1" t="s">
        <v>23</v>
      </c>
      <c r="C10" s="12">
        <v>11393</v>
      </c>
      <c r="D10" s="12"/>
      <c r="E10" s="12">
        <v>99126979</v>
      </c>
      <c r="F10" s="12"/>
      <c r="G10" s="12">
        <v>74123222</v>
      </c>
      <c r="H10" s="12"/>
      <c r="I10" s="12">
        <f t="shared" si="0"/>
        <v>25003757</v>
      </c>
      <c r="J10" s="12"/>
      <c r="K10" s="12">
        <v>11393</v>
      </c>
      <c r="L10" s="12"/>
      <c r="M10" s="12">
        <v>99126979</v>
      </c>
      <c r="N10" s="12"/>
      <c r="O10" s="12">
        <v>74123222</v>
      </c>
      <c r="P10" s="12"/>
      <c r="Q10" s="12">
        <f t="shared" si="1"/>
        <v>25003757</v>
      </c>
    </row>
    <row r="11" spans="1:17">
      <c r="A11" s="1" t="s">
        <v>29</v>
      </c>
      <c r="C11" s="12">
        <v>22663</v>
      </c>
      <c r="D11" s="12"/>
      <c r="E11" s="12">
        <v>157697087</v>
      </c>
      <c r="F11" s="12"/>
      <c r="G11" s="12">
        <v>142077957</v>
      </c>
      <c r="H11" s="12"/>
      <c r="I11" s="12">
        <f t="shared" si="0"/>
        <v>15619130</v>
      </c>
      <c r="J11" s="12"/>
      <c r="K11" s="12">
        <v>22663</v>
      </c>
      <c r="L11" s="12"/>
      <c r="M11" s="12">
        <v>157697087</v>
      </c>
      <c r="N11" s="12"/>
      <c r="O11" s="12">
        <v>142077957</v>
      </c>
      <c r="P11" s="12"/>
      <c r="Q11" s="12">
        <f t="shared" si="1"/>
        <v>15619130</v>
      </c>
    </row>
    <row r="12" spans="1:17">
      <c r="A12" s="1" t="s">
        <v>28</v>
      </c>
      <c r="C12" s="12">
        <v>9773</v>
      </c>
      <c r="D12" s="12"/>
      <c r="E12" s="12">
        <v>186025388</v>
      </c>
      <c r="F12" s="12"/>
      <c r="G12" s="12">
        <v>163360557</v>
      </c>
      <c r="H12" s="12"/>
      <c r="I12" s="12">
        <f t="shared" si="0"/>
        <v>22664831</v>
      </c>
      <c r="J12" s="12"/>
      <c r="K12" s="12">
        <v>9773</v>
      </c>
      <c r="L12" s="12"/>
      <c r="M12" s="12">
        <v>186025388</v>
      </c>
      <c r="N12" s="12"/>
      <c r="O12" s="12">
        <v>163360557</v>
      </c>
      <c r="P12" s="12"/>
      <c r="Q12" s="12">
        <f t="shared" si="1"/>
        <v>22664831</v>
      </c>
    </row>
    <row r="13" spans="1:17">
      <c r="A13" s="1" t="s">
        <v>25</v>
      </c>
      <c r="C13" s="12">
        <v>22927</v>
      </c>
      <c r="D13" s="12"/>
      <c r="E13" s="12">
        <v>248622565</v>
      </c>
      <c r="F13" s="12"/>
      <c r="G13" s="12">
        <v>225828187</v>
      </c>
      <c r="H13" s="12"/>
      <c r="I13" s="12">
        <f t="shared" si="0"/>
        <v>22794378</v>
      </c>
      <c r="J13" s="12"/>
      <c r="K13" s="12">
        <v>22927</v>
      </c>
      <c r="L13" s="12"/>
      <c r="M13" s="12">
        <v>248622565</v>
      </c>
      <c r="N13" s="12"/>
      <c r="O13" s="12">
        <v>225828187</v>
      </c>
      <c r="P13" s="12"/>
      <c r="Q13" s="12">
        <f t="shared" si="1"/>
        <v>22794378</v>
      </c>
    </row>
    <row r="14" spans="1:17">
      <c r="A14" s="1" t="s">
        <v>34</v>
      </c>
      <c r="C14" s="12">
        <v>52031</v>
      </c>
      <c r="D14" s="12"/>
      <c r="E14" s="12">
        <v>299310030</v>
      </c>
      <c r="F14" s="12"/>
      <c r="G14" s="12">
        <v>195281245</v>
      </c>
      <c r="H14" s="12"/>
      <c r="I14" s="12">
        <f t="shared" si="0"/>
        <v>104028785</v>
      </c>
      <c r="J14" s="12"/>
      <c r="K14" s="12">
        <v>52031</v>
      </c>
      <c r="L14" s="12"/>
      <c r="M14" s="12">
        <v>299310030</v>
      </c>
      <c r="N14" s="12"/>
      <c r="O14" s="12">
        <v>195281245</v>
      </c>
      <c r="P14" s="12"/>
      <c r="Q14" s="12">
        <f t="shared" si="1"/>
        <v>104028785</v>
      </c>
    </row>
    <row r="15" spans="1:17">
      <c r="A15" s="1" t="s">
        <v>16</v>
      </c>
      <c r="C15" s="12">
        <v>76800</v>
      </c>
      <c r="D15" s="12"/>
      <c r="E15" s="12">
        <v>145433493</v>
      </c>
      <c r="F15" s="12"/>
      <c r="G15" s="12">
        <v>169116792</v>
      </c>
      <c r="H15" s="12"/>
      <c r="I15" s="12">
        <f t="shared" si="0"/>
        <v>-23683299</v>
      </c>
      <c r="J15" s="12"/>
      <c r="K15" s="12">
        <v>76800</v>
      </c>
      <c r="L15" s="12"/>
      <c r="M15" s="12">
        <v>145433493</v>
      </c>
      <c r="N15" s="12"/>
      <c r="O15" s="12">
        <v>169116792</v>
      </c>
      <c r="P15" s="12"/>
      <c r="Q15" s="12">
        <f t="shared" si="1"/>
        <v>-23683299</v>
      </c>
    </row>
    <row r="16" spans="1:17">
      <c r="A16" s="1" t="s">
        <v>20</v>
      </c>
      <c r="C16" s="12">
        <v>23823</v>
      </c>
      <c r="D16" s="12"/>
      <c r="E16" s="12">
        <v>98774511</v>
      </c>
      <c r="F16" s="12"/>
      <c r="G16" s="12">
        <v>104535361</v>
      </c>
      <c r="H16" s="12"/>
      <c r="I16" s="12">
        <f t="shared" si="0"/>
        <v>-5760850</v>
      </c>
      <c r="J16" s="12"/>
      <c r="K16" s="12">
        <v>23823</v>
      </c>
      <c r="L16" s="12"/>
      <c r="M16" s="12">
        <v>98774511</v>
      </c>
      <c r="N16" s="12"/>
      <c r="O16" s="12">
        <v>104535361</v>
      </c>
      <c r="P16" s="12"/>
      <c r="Q16" s="12">
        <f t="shared" si="1"/>
        <v>-5760850</v>
      </c>
    </row>
    <row r="17" spans="1:17">
      <c r="A17" s="1" t="s">
        <v>31</v>
      </c>
      <c r="C17" s="12">
        <v>7085</v>
      </c>
      <c r="D17" s="12"/>
      <c r="E17" s="12">
        <v>213961610</v>
      </c>
      <c r="F17" s="12"/>
      <c r="G17" s="12">
        <v>214460599</v>
      </c>
      <c r="H17" s="12"/>
      <c r="I17" s="12">
        <f t="shared" si="0"/>
        <v>-498989</v>
      </c>
      <c r="J17" s="12"/>
      <c r="K17" s="12">
        <v>24766</v>
      </c>
      <c r="L17" s="12"/>
      <c r="M17" s="12">
        <v>730749065</v>
      </c>
      <c r="N17" s="12"/>
      <c r="O17" s="12">
        <v>769010492</v>
      </c>
      <c r="P17" s="12"/>
      <c r="Q17" s="12">
        <f t="shared" si="1"/>
        <v>-38261427</v>
      </c>
    </row>
    <row r="18" spans="1:17">
      <c r="A18" s="1" t="s">
        <v>33</v>
      </c>
      <c r="C18" s="12">
        <v>30395</v>
      </c>
      <c r="D18" s="12"/>
      <c r="E18" s="12">
        <v>104994173</v>
      </c>
      <c r="F18" s="12"/>
      <c r="G18" s="12">
        <v>107448002</v>
      </c>
      <c r="H18" s="12"/>
      <c r="I18" s="12">
        <f t="shared" si="0"/>
        <v>-2453829</v>
      </c>
      <c r="J18" s="12"/>
      <c r="K18" s="12">
        <v>30395</v>
      </c>
      <c r="L18" s="12"/>
      <c r="M18" s="12">
        <v>104994173</v>
      </c>
      <c r="N18" s="12"/>
      <c r="O18" s="12">
        <v>107448002</v>
      </c>
      <c r="P18" s="12"/>
      <c r="Q18" s="12">
        <f t="shared" si="1"/>
        <v>-2453829</v>
      </c>
    </row>
    <row r="19" spans="1:17">
      <c r="A19" s="1" t="s">
        <v>26</v>
      </c>
      <c r="C19" s="12">
        <v>7846</v>
      </c>
      <c r="D19" s="12"/>
      <c r="E19" s="12">
        <v>102888180</v>
      </c>
      <c r="F19" s="12"/>
      <c r="G19" s="12">
        <v>124545739</v>
      </c>
      <c r="H19" s="12"/>
      <c r="I19" s="12">
        <f t="shared" si="0"/>
        <v>-21657559</v>
      </c>
      <c r="J19" s="12"/>
      <c r="K19" s="12">
        <v>7846</v>
      </c>
      <c r="L19" s="12"/>
      <c r="M19" s="12">
        <v>102888180</v>
      </c>
      <c r="N19" s="12"/>
      <c r="O19" s="12">
        <v>124545739</v>
      </c>
      <c r="P19" s="12"/>
      <c r="Q19" s="12">
        <f t="shared" si="1"/>
        <v>-21657559</v>
      </c>
    </row>
    <row r="20" spans="1:17">
      <c r="A20" s="1" t="s">
        <v>32</v>
      </c>
      <c r="C20" s="12">
        <v>5839</v>
      </c>
      <c r="D20" s="12"/>
      <c r="E20" s="12">
        <v>168903910</v>
      </c>
      <c r="F20" s="12"/>
      <c r="G20" s="12">
        <v>136234156</v>
      </c>
      <c r="H20" s="12"/>
      <c r="I20" s="12">
        <f t="shared" si="0"/>
        <v>32669754</v>
      </c>
      <c r="J20" s="12"/>
      <c r="K20" s="12">
        <v>5839</v>
      </c>
      <c r="L20" s="12"/>
      <c r="M20" s="12">
        <v>168903910</v>
      </c>
      <c r="N20" s="12"/>
      <c r="O20" s="12">
        <v>136234156</v>
      </c>
      <c r="P20" s="12"/>
      <c r="Q20" s="12">
        <f t="shared" si="1"/>
        <v>32669754</v>
      </c>
    </row>
    <row r="21" spans="1:17">
      <c r="A21" s="1" t="s">
        <v>18</v>
      </c>
      <c r="C21" s="12">
        <v>5127</v>
      </c>
      <c r="D21" s="12"/>
      <c r="E21" s="12">
        <v>203859777</v>
      </c>
      <c r="F21" s="12"/>
      <c r="G21" s="12">
        <v>160883043</v>
      </c>
      <c r="H21" s="12"/>
      <c r="I21" s="12">
        <f t="shared" si="0"/>
        <v>42976734</v>
      </c>
      <c r="J21" s="12"/>
      <c r="K21" s="12">
        <v>5127</v>
      </c>
      <c r="L21" s="12"/>
      <c r="M21" s="12">
        <v>203859777</v>
      </c>
      <c r="N21" s="12"/>
      <c r="O21" s="12">
        <v>160883043</v>
      </c>
      <c r="P21" s="12"/>
      <c r="Q21" s="12">
        <f t="shared" si="1"/>
        <v>42976734</v>
      </c>
    </row>
    <row r="22" spans="1:17">
      <c r="A22" s="1" t="s">
        <v>36</v>
      </c>
      <c r="C22" s="12">
        <v>2605</v>
      </c>
      <c r="D22" s="12"/>
      <c r="E22" s="12">
        <v>127304362</v>
      </c>
      <c r="F22" s="12"/>
      <c r="G22" s="12">
        <v>129586057</v>
      </c>
      <c r="H22" s="12"/>
      <c r="I22" s="12">
        <f t="shared" si="0"/>
        <v>-2281695</v>
      </c>
      <c r="J22" s="12"/>
      <c r="K22" s="12">
        <v>2605</v>
      </c>
      <c r="L22" s="12"/>
      <c r="M22" s="12">
        <v>127304362</v>
      </c>
      <c r="N22" s="12"/>
      <c r="O22" s="12">
        <v>129586057</v>
      </c>
      <c r="P22" s="12"/>
      <c r="Q22" s="12">
        <f t="shared" si="1"/>
        <v>-2281695</v>
      </c>
    </row>
    <row r="23" spans="1:17">
      <c r="A23" s="1" t="s">
        <v>19</v>
      </c>
      <c r="C23" s="12">
        <v>4940</v>
      </c>
      <c r="D23" s="12"/>
      <c r="E23" s="12">
        <v>221959439</v>
      </c>
      <c r="F23" s="12"/>
      <c r="G23" s="12">
        <v>142551315</v>
      </c>
      <c r="H23" s="12"/>
      <c r="I23" s="12">
        <f t="shared" si="0"/>
        <v>79408124</v>
      </c>
      <c r="J23" s="12"/>
      <c r="K23" s="12">
        <v>4940</v>
      </c>
      <c r="L23" s="12"/>
      <c r="M23" s="12">
        <v>221959439</v>
      </c>
      <c r="N23" s="12"/>
      <c r="O23" s="12">
        <v>142551315</v>
      </c>
      <c r="P23" s="12"/>
      <c r="Q23" s="12">
        <f t="shared" si="1"/>
        <v>79408124</v>
      </c>
    </row>
    <row r="24" spans="1:17">
      <c r="A24" s="1" t="s">
        <v>17</v>
      </c>
      <c r="C24" s="12">
        <v>20903</v>
      </c>
      <c r="D24" s="12"/>
      <c r="E24" s="12">
        <v>254330401</v>
      </c>
      <c r="F24" s="12"/>
      <c r="G24" s="12">
        <v>221379413</v>
      </c>
      <c r="H24" s="12"/>
      <c r="I24" s="12">
        <f t="shared" si="0"/>
        <v>32950988</v>
      </c>
      <c r="J24" s="12"/>
      <c r="K24" s="12">
        <v>20903</v>
      </c>
      <c r="L24" s="12"/>
      <c r="M24" s="12">
        <v>254330401</v>
      </c>
      <c r="N24" s="12"/>
      <c r="O24" s="12">
        <v>221379413</v>
      </c>
      <c r="P24" s="12"/>
      <c r="Q24" s="12">
        <f t="shared" si="1"/>
        <v>32950988</v>
      </c>
    </row>
    <row r="25" spans="1:17">
      <c r="A25" s="1" t="s">
        <v>22</v>
      </c>
      <c r="C25" s="12">
        <v>18230</v>
      </c>
      <c r="D25" s="12"/>
      <c r="E25" s="12">
        <v>196788378</v>
      </c>
      <c r="F25" s="12"/>
      <c r="G25" s="12">
        <v>165779906</v>
      </c>
      <c r="H25" s="12"/>
      <c r="I25" s="12">
        <f t="shared" si="0"/>
        <v>31008472</v>
      </c>
      <c r="J25" s="12"/>
      <c r="K25" s="12">
        <v>18230</v>
      </c>
      <c r="L25" s="12"/>
      <c r="M25" s="12">
        <v>196788378</v>
      </c>
      <c r="N25" s="12"/>
      <c r="O25" s="12">
        <v>165779906</v>
      </c>
      <c r="P25" s="12"/>
      <c r="Q25" s="12">
        <f t="shared" si="1"/>
        <v>31008472</v>
      </c>
    </row>
    <row r="26" spans="1:17">
      <c r="A26" s="1" t="s">
        <v>15</v>
      </c>
      <c r="C26" s="12">
        <v>4664</v>
      </c>
      <c r="D26" s="12"/>
      <c r="E26" s="12">
        <v>122072461</v>
      </c>
      <c r="F26" s="12"/>
      <c r="G26" s="12">
        <v>117034986</v>
      </c>
      <c r="H26" s="12"/>
      <c r="I26" s="12">
        <f t="shared" si="0"/>
        <v>5037475</v>
      </c>
      <c r="J26" s="12"/>
      <c r="K26" s="12">
        <v>4664</v>
      </c>
      <c r="L26" s="12"/>
      <c r="M26" s="12">
        <v>122072461</v>
      </c>
      <c r="N26" s="12"/>
      <c r="O26" s="12">
        <v>117034986</v>
      </c>
      <c r="P26" s="12"/>
      <c r="Q26" s="12">
        <f t="shared" si="1"/>
        <v>5037475</v>
      </c>
    </row>
    <row r="27" spans="1:17">
      <c r="A27" s="1" t="s">
        <v>27</v>
      </c>
      <c r="C27" s="12">
        <v>3268</v>
      </c>
      <c r="D27" s="12"/>
      <c r="E27" s="12">
        <v>107852046</v>
      </c>
      <c r="F27" s="12"/>
      <c r="G27" s="12">
        <v>101727084</v>
      </c>
      <c r="H27" s="12"/>
      <c r="I27" s="12">
        <f t="shared" si="0"/>
        <v>6124962</v>
      </c>
      <c r="J27" s="12"/>
      <c r="K27" s="12">
        <v>3268</v>
      </c>
      <c r="L27" s="12"/>
      <c r="M27" s="12">
        <v>107852046</v>
      </c>
      <c r="N27" s="12"/>
      <c r="O27" s="12">
        <v>101727084</v>
      </c>
      <c r="P27" s="12"/>
      <c r="Q27" s="12">
        <f t="shared" si="1"/>
        <v>6124962</v>
      </c>
    </row>
    <row r="28" spans="1:17">
      <c r="A28" s="1" t="s">
        <v>111</v>
      </c>
      <c r="C28" s="12">
        <v>0</v>
      </c>
      <c r="D28" s="12"/>
      <c r="E28" s="12">
        <v>0</v>
      </c>
      <c r="F28" s="12"/>
      <c r="G28" s="12">
        <v>0</v>
      </c>
      <c r="H28" s="12"/>
      <c r="I28" s="12">
        <f t="shared" si="0"/>
        <v>0</v>
      </c>
      <c r="J28" s="12"/>
      <c r="K28" s="12">
        <v>142536</v>
      </c>
      <c r="L28" s="12"/>
      <c r="M28" s="12">
        <v>890645745</v>
      </c>
      <c r="N28" s="12"/>
      <c r="O28" s="12">
        <v>941572996</v>
      </c>
      <c r="P28" s="12"/>
      <c r="Q28" s="12">
        <f t="shared" si="1"/>
        <v>-50927251</v>
      </c>
    </row>
    <row r="29" spans="1:17">
      <c r="A29" s="1" t="s">
        <v>112</v>
      </c>
      <c r="C29" s="12">
        <v>0</v>
      </c>
      <c r="D29" s="12"/>
      <c r="E29" s="12">
        <v>0</v>
      </c>
      <c r="F29" s="12"/>
      <c r="G29" s="12">
        <v>0</v>
      </c>
      <c r="H29" s="12"/>
      <c r="I29" s="12">
        <f t="shared" si="0"/>
        <v>0</v>
      </c>
      <c r="J29" s="12"/>
      <c r="K29" s="12">
        <v>117629</v>
      </c>
      <c r="L29" s="12"/>
      <c r="M29" s="12">
        <v>1207064985</v>
      </c>
      <c r="N29" s="12"/>
      <c r="O29" s="12">
        <v>1156498673</v>
      </c>
      <c r="P29" s="12"/>
      <c r="Q29" s="12">
        <f t="shared" si="1"/>
        <v>50566312</v>
      </c>
    </row>
    <row r="30" spans="1:17">
      <c r="A30" s="1" t="s">
        <v>113</v>
      </c>
      <c r="C30" s="12">
        <v>0</v>
      </c>
      <c r="D30" s="12"/>
      <c r="E30" s="12">
        <v>0</v>
      </c>
      <c r="F30" s="12"/>
      <c r="G30" s="12">
        <v>0</v>
      </c>
      <c r="H30" s="12"/>
      <c r="I30" s="12">
        <f t="shared" si="0"/>
        <v>0</v>
      </c>
      <c r="J30" s="12"/>
      <c r="K30" s="12">
        <v>99786</v>
      </c>
      <c r="L30" s="12"/>
      <c r="M30" s="12">
        <v>998916476</v>
      </c>
      <c r="N30" s="12"/>
      <c r="O30" s="12">
        <v>1079277073</v>
      </c>
      <c r="P30" s="12"/>
      <c r="Q30" s="12">
        <f t="shared" si="1"/>
        <v>-80360597</v>
      </c>
    </row>
    <row r="31" spans="1:17">
      <c r="A31" s="1" t="s">
        <v>114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f t="shared" si="0"/>
        <v>0</v>
      </c>
      <c r="J31" s="12"/>
      <c r="K31" s="12">
        <v>372812</v>
      </c>
      <c r="L31" s="12"/>
      <c r="M31" s="12">
        <v>1291047956</v>
      </c>
      <c r="N31" s="12"/>
      <c r="O31" s="12">
        <v>1352378285</v>
      </c>
      <c r="P31" s="12"/>
      <c r="Q31" s="12">
        <f t="shared" si="1"/>
        <v>-61330329</v>
      </c>
    </row>
    <row r="32" spans="1:17">
      <c r="A32" s="1" t="s">
        <v>115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f t="shared" si="0"/>
        <v>0</v>
      </c>
      <c r="J32" s="12"/>
      <c r="K32" s="12">
        <v>26201</v>
      </c>
      <c r="L32" s="12"/>
      <c r="M32" s="12">
        <v>889961589</v>
      </c>
      <c r="N32" s="12"/>
      <c r="O32" s="12">
        <v>775718969</v>
      </c>
      <c r="P32" s="12"/>
      <c r="Q32" s="12">
        <f t="shared" si="1"/>
        <v>114242620</v>
      </c>
    </row>
    <row r="33" spans="1:17">
      <c r="A33" s="1" t="s">
        <v>116</v>
      </c>
      <c r="C33" s="12">
        <v>0</v>
      </c>
      <c r="D33" s="12"/>
      <c r="E33" s="12">
        <v>0</v>
      </c>
      <c r="F33" s="12"/>
      <c r="G33" s="12">
        <v>0</v>
      </c>
      <c r="H33" s="12"/>
      <c r="I33" s="12">
        <f t="shared" si="0"/>
        <v>0</v>
      </c>
      <c r="J33" s="12"/>
      <c r="K33" s="12">
        <v>74646</v>
      </c>
      <c r="L33" s="12"/>
      <c r="M33" s="12">
        <v>287697965</v>
      </c>
      <c r="N33" s="12"/>
      <c r="O33" s="12">
        <v>395371353</v>
      </c>
      <c r="P33" s="12"/>
      <c r="Q33" s="12">
        <f t="shared" si="1"/>
        <v>-107673388</v>
      </c>
    </row>
    <row r="34" spans="1:17">
      <c r="A34" s="1" t="s">
        <v>117</v>
      </c>
      <c r="C34" s="12">
        <v>0</v>
      </c>
      <c r="D34" s="12"/>
      <c r="E34" s="12">
        <v>0</v>
      </c>
      <c r="F34" s="12"/>
      <c r="G34" s="12">
        <v>0</v>
      </c>
      <c r="H34" s="12"/>
      <c r="I34" s="12">
        <f t="shared" si="0"/>
        <v>0</v>
      </c>
      <c r="J34" s="12"/>
      <c r="K34" s="12">
        <v>4002</v>
      </c>
      <c r="L34" s="12"/>
      <c r="M34" s="12">
        <v>333930072</v>
      </c>
      <c r="N34" s="12"/>
      <c r="O34" s="12">
        <v>297569867</v>
      </c>
      <c r="P34" s="12"/>
      <c r="Q34" s="12">
        <f t="shared" si="1"/>
        <v>36360205</v>
      </c>
    </row>
    <row r="35" spans="1:17">
      <c r="A35" s="1" t="s">
        <v>118</v>
      </c>
      <c r="C35" s="12">
        <v>0</v>
      </c>
      <c r="D35" s="12"/>
      <c r="E35" s="12">
        <v>0</v>
      </c>
      <c r="F35" s="12"/>
      <c r="G35" s="12">
        <v>0</v>
      </c>
      <c r="H35" s="12"/>
      <c r="I35" s="12">
        <f t="shared" si="0"/>
        <v>0</v>
      </c>
      <c r="J35" s="12"/>
      <c r="K35" s="12">
        <v>1394767</v>
      </c>
      <c r="L35" s="12"/>
      <c r="M35" s="12">
        <v>4493543290</v>
      </c>
      <c r="N35" s="12"/>
      <c r="O35" s="12">
        <v>8276327827</v>
      </c>
      <c r="P35" s="12"/>
      <c r="Q35" s="12">
        <f t="shared" si="1"/>
        <v>-3782784537</v>
      </c>
    </row>
    <row r="36" spans="1:17">
      <c r="A36" s="1" t="s">
        <v>119</v>
      </c>
      <c r="C36" s="12">
        <v>0</v>
      </c>
      <c r="D36" s="12"/>
      <c r="E36" s="12">
        <v>0</v>
      </c>
      <c r="F36" s="12"/>
      <c r="G36" s="12">
        <v>0</v>
      </c>
      <c r="H36" s="12"/>
      <c r="I36" s="12">
        <f t="shared" si="0"/>
        <v>0</v>
      </c>
      <c r="J36" s="12"/>
      <c r="K36" s="12">
        <v>200</v>
      </c>
      <c r="L36" s="12"/>
      <c r="M36" s="12">
        <v>234706250</v>
      </c>
      <c r="N36" s="12"/>
      <c r="O36" s="12">
        <v>231489000</v>
      </c>
      <c r="P36" s="12"/>
      <c r="Q36" s="12">
        <f t="shared" si="1"/>
        <v>3217250</v>
      </c>
    </row>
    <row r="37" spans="1:17">
      <c r="A37" s="1" t="s">
        <v>120</v>
      </c>
      <c r="C37" s="12">
        <v>0</v>
      </c>
      <c r="D37" s="12"/>
      <c r="E37" s="12">
        <v>0</v>
      </c>
      <c r="F37" s="12"/>
      <c r="G37" s="12">
        <v>0</v>
      </c>
      <c r="H37" s="12"/>
      <c r="I37" s="12">
        <f t="shared" si="0"/>
        <v>0</v>
      </c>
      <c r="J37" s="12"/>
      <c r="K37" s="12">
        <v>325403</v>
      </c>
      <c r="L37" s="12"/>
      <c r="M37" s="12">
        <v>6469733915</v>
      </c>
      <c r="N37" s="12"/>
      <c r="O37" s="12">
        <v>6641819342</v>
      </c>
      <c r="P37" s="12"/>
      <c r="Q37" s="12">
        <f t="shared" si="1"/>
        <v>-172085427</v>
      </c>
    </row>
    <row r="38" spans="1:17">
      <c r="A38" s="1" t="s">
        <v>121</v>
      </c>
      <c r="C38" s="12">
        <v>0</v>
      </c>
      <c r="D38" s="12"/>
      <c r="E38" s="12">
        <v>0</v>
      </c>
      <c r="F38" s="12"/>
      <c r="G38" s="12">
        <v>0</v>
      </c>
      <c r="H38" s="12"/>
      <c r="I38" s="12">
        <f t="shared" si="0"/>
        <v>0</v>
      </c>
      <c r="J38" s="12"/>
      <c r="K38" s="12">
        <v>372812</v>
      </c>
      <c r="L38" s="12"/>
      <c r="M38" s="12">
        <v>1015193551</v>
      </c>
      <c r="N38" s="12"/>
      <c r="O38" s="12">
        <v>1291047956</v>
      </c>
      <c r="P38" s="12"/>
      <c r="Q38" s="12">
        <f t="shared" si="1"/>
        <v>-275854405</v>
      </c>
    </row>
    <row r="39" spans="1:17">
      <c r="A39" s="1" t="s">
        <v>122</v>
      </c>
      <c r="C39" s="12">
        <v>0</v>
      </c>
      <c r="D39" s="12"/>
      <c r="E39" s="12">
        <v>0</v>
      </c>
      <c r="F39" s="12"/>
      <c r="G39" s="12">
        <v>0</v>
      </c>
      <c r="H39" s="12"/>
      <c r="I39" s="12">
        <f t="shared" si="0"/>
        <v>0</v>
      </c>
      <c r="J39" s="12"/>
      <c r="K39" s="12">
        <v>31851</v>
      </c>
      <c r="L39" s="12"/>
      <c r="M39" s="12">
        <v>532168267</v>
      </c>
      <c r="N39" s="12"/>
      <c r="O39" s="12">
        <v>532168267</v>
      </c>
      <c r="P39" s="12"/>
      <c r="Q39" s="12">
        <f t="shared" si="1"/>
        <v>0</v>
      </c>
    </row>
    <row r="40" spans="1:17">
      <c r="A40" s="1" t="s">
        <v>46</v>
      </c>
      <c r="C40" s="12">
        <v>2831</v>
      </c>
      <c r="D40" s="12"/>
      <c r="E40" s="12">
        <v>2831000000</v>
      </c>
      <c r="F40" s="12"/>
      <c r="G40" s="12">
        <v>2518674785</v>
      </c>
      <c r="H40" s="12"/>
      <c r="I40" s="12">
        <f t="shared" si="0"/>
        <v>312325215</v>
      </c>
      <c r="J40" s="12"/>
      <c r="K40" s="12">
        <v>2831</v>
      </c>
      <c r="L40" s="12"/>
      <c r="M40" s="12">
        <v>2831000000</v>
      </c>
      <c r="N40" s="12"/>
      <c r="O40" s="12">
        <v>2518674785</v>
      </c>
      <c r="P40" s="12"/>
      <c r="Q40" s="12">
        <f t="shared" si="1"/>
        <v>312325215</v>
      </c>
    </row>
    <row r="41" spans="1:17">
      <c r="A41" s="1" t="s">
        <v>53</v>
      </c>
      <c r="C41" s="12">
        <v>9</v>
      </c>
      <c r="D41" s="12"/>
      <c r="E41" s="12">
        <v>9000000</v>
      </c>
      <c r="F41" s="12"/>
      <c r="G41" s="12">
        <v>8128562</v>
      </c>
      <c r="H41" s="12"/>
      <c r="I41" s="12">
        <f t="shared" si="0"/>
        <v>871438</v>
      </c>
      <c r="J41" s="12"/>
      <c r="K41" s="12">
        <v>9</v>
      </c>
      <c r="L41" s="12"/>
      <c r="M41" s="12">
        <v>9000000</v>
      </c>
      <c r="N41" s="12"/>
      <c r="O41" s="12">
        <v>8128562</v>
      </c>
      <c r="P41" s="12"/>
      <c r="Q41" s="12">
        <f t="shared" si="1"/>
        <v>871438</v>
      </c>
    </row>
    <row r="42" spans="1:17">
      <c r="A42" s="1" t="s">
        <v>123</v>
      </c>
      <c r="C42" s="12">
        <v>0</v>
      </c>
      <c r="D42" s="12"/>
      <c r="E42" s="12">
        <v>0</v>
      </c>
      <c r="F42" s="12"/>
      <c r="G42" s="12">
        <v>0</v>
      </c>
      <c r="H42" s="12"/>
      <c r="I42" s="12">
        <f t="shared" si="0"/>
        <v>0</v>
      </c>
      <c r="J42" s="12"/>
      <c r="K42" s="12">
        <v>1903</v>
      </c>
      <c r="L42" s="12"/>
      <c r="M42" s="12">
        <v>1903000000</v>
      </c>
      <c r="N42" s="12"/>
      <c r="O42" s="12">
        <v>1853140385</v>
      </c>
      <c r="P42" s="12"/>
      <c r="Q42" s="12">
        <f t="shared" si="1"/>
        <v>49859615</v>
      </c>
    </row>
    <row r="43" spans="1:17">
      <c r="A43" s="1" t="s">
        <v>124</v>
      </c>
      <c r="C43" s="12">
        <v>0</v>
      </c>
      <c r="D43" s="12"/>
      <c r="E43" s="12">
        <v>0</v>
      </c>
      <c r="F43" s="12"/>
      <c r="G43" s="12">
        <v>0</v>
      </c>
      <c r="H43" s="12"/>
      <c r="I43" s="12">
        <f t="shared" si="0"/>
        <v>0</v>
      </c>
      <c r="J43" s="12"/>
      <c r="K43" s="12">
        <v>1223</v>
      </c>
      <c r="L43" s="12"/>
      <c r="M43" s="12">
        <v>1223000000</v>
      </c>
      <c r="N43" s="12"/>
      <c r="O43" s="12">
        <v>1206981257</v>
      </c>
      <c r="P43" s="12"/>
      <c r="Q43" s="12">
        <f t="shared" si="1"/>
        <v>16018743</v>
      </c>
    </row>
    <row r="44" spans="1:17">
      <c r="A44" s="1" t="s">
        <v>125</v>
      </c>
      <c r="C44" s="12">
        <v>0</v>
      </c>
      <c r="D44" s="12"/>
      <c r="E44" s="12">
        <v>0</v>
      </c>
      <c r="F44" s="12"/>
      <c r="G44" s="12">
        <v>0</v>
      </c>
      <c r="H44" s="12"/>
      <c r="I44" s="12">
        <f t="shared" si="0"/>
        <v>0</v>
      </c>
      <c r="J44" s="12"/>
      <c r="K44" s="12">
        <v>1726</v>
      </c>
      <c r="L44" s="12"/>
      <c r="M44" s="12">
        <v>1726000000</v>
      </c>
      <c r="N44" s="12"/>
      <c r="O44" s="12">
        <v>1654887395</v>
      </c>
      <c r="P44" s="12"/>
      <c r="Q44" s="12">
        <f t="shared" si="1"/>
        <v>71112605</v>
      </c>
    </row>
    <row r="45" spans="1:17">
      <c r="A45" s="1" t="s">
        <v>56</v>
      </c>
      <c r="C45" s="12">
        <v>0</v>
      </c>
      <c r="D45" s="12"/>
      <c r="E45" s="12">
        <v>0</v>
      </c>
      <c r="F45" s="12"/>
      <c r="G45" s="12">
        <v>0</v>
      </c>
      <c r="H45" s="12"/>
      <c r="I45" s="12">
        <f t="shared" si="0"/>
        <v>0</v>
      </c>
      <c r="J45" s="12"/>
      <c r="K45" s="12">
        <v>512</v>
      </c>
      <c r="L45" s="12"/>
      <c r="M45" s="12">
        <v>442517103</v>
      </c>
      <c r="N45" s="12"/>
      <c r="O45" s="12">
        <v>399481629</v>
      </c>
      <c r="P45" s="12"/>
      <c r="Q45" s="12">
        <f t="shared" si="1"/>
        <v>43035474</v>
      </c>
    </row>
    <row r="46" spans="1:17">
      <c r="A46" s="1" t="s">
        <v>59</v>
      </c>
      <c r="C46" s="12">
        <v>0</v>
      </c>
      <c r="D46" s="12"/>
      <c r="E46" s="12">
        <v>0</v>
      </c>
      <c r="F46" s="12"/>
      <c r="G46" s="12">
        <v>0</v>
      </c>
      <c r="H46" s="12"/>
      <c r="I46" s="12">
        <f t="shared" si="0"/>
        <v>0</v>
      </c>
      <c r="J46" s="12"/>
      <c r="K46" s="12">
        <v>3602</v>
      </c>
      <c r="L46" s="12"/>
      <c r="M46" s="12">
        <v>3002263042</v>
      </c>
      <c r="N46" s="12"/>
      <c r="O46" s="12">
        <v>2858728323</v>
      </c>
      <c r="P46" s="12"/>
      <c r="Q46" s="12">
        <f t="shared" si="1"/>
        <v>143534719</v>
      </c>
    </row>
    <row r="47" spans="1:17">
      <c r="A47" s="1" t="s">
        <v>126</v>
      </c>
      <c r="C47" s="12">
        <v>0</v>
      </c>
      <c r="D47" s="12"/>
      <c r="E47" s="12">
        <v>0</v>
      </c>
      <c r="F47" s="12"/>
      <c r="G47" s="12">
        <v>0</v>
      </c>
      <c r="H47" s="12"/>
      <c r="I47" s="12">
        <f t="shared" si="0"/>
        <v>0</v>
      </c>
      <c r="J47" s="12"/>
      <c r="K47" s="12">
        <v>3168</v>
      </c>
      <c r="L47" s="12"/>
      <c r="M47" s="12">
        <v>3071533608</v>
      </c>
      <c r="N47" s="12"/>
      <c r="O47" s="12">
        <v>2996603144</v>
      </c>
      <c r="P47" s="12"/>
      <c r="Q47" s="12">
        <f t="shared" si="1"/>
        <v>74930464</v>
      </c>
    </row>
    <row r="48" spans="1:17">
      <c r="A48" s="1" t="s">
        <v>62</v>
      </c>
      <c r="C48" s="12">
        <v>0</v>
      </c>
      <c r="D48" s="12"/>
      <c r="E48" s="12">
        <v>0</v>
      </c>
      <c r="F48" s="12"/>
      <c r="G48" s="12">
        <v>0</v>
      </c>
      <c r="H48" s="12"/>
      <c r="I48" s="12">
        <f t="shared" si="0"/>
        <v>0</v>
      </c>
      <c r="J48" s="12"/>
      <c r="K48" s="12">
        <v>4848</v>
      </c>
      <c r="L48" s="12"/>
      <c r="M48" s="12">
        <v>3001967637</v>
      </c>
      <c r="N48" s="12"/>
      <c r="O48" s="12">
        <v>2642638889</v>
      </c>
      <c r="P48" s="12"/>
      <c r="Q48" s="12">
        <f t="shared" si="1"/>
        <v>359328748</v>
      </c>
    </row>
    <row r="49" spans="3:17" ht="24.75" thickBot="1">
      <c r="C49" s="12"/>
      <c r="D49" s="12"/>
      <c r="E49" s="15">
        <f>SUM(E8:E48)</f>
        <v>6124457225</v>
      </c>
      <c r="F49" s="12"/>
      <c r="G49" s="15">
        <f>SUM(G8:G48)</f>
        <v>5487168139</v>
      </c>
      <c r="H49" s="12"/>
      <c r="I49" s="15">
        <f>SUM(I8:I48)</f>
        <v>637289086</v>
      </c>
      <c r="J49" s="12"/>
      <c r="K49" s="12"/>
      <c r="L49" s="12"/>
      <c r="M49" s="15">
        <f>SUM(M8:M48)</f>
        <v>39656136132</v>
      </c>
      <c r="N49" s="12"/>
      <c r="O49" s="15">
        <f>SUM(O8:O48)</f>
        <v>42625442412</v>
      </c>
      <c r="P49" s="12"/>
      <c r="Q49" s="15">
        <f>SUM(Q8:Q48)</f>
        <v>-2969306280</v>
      </c>
    </row>
    <row r="50" spans="3:17" ht="24.75" thickTop="1"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3:17">
      <c r="G51" s="3"/>
      <c r="I51" s="3"/>
      <c r="O51" s="3"/>
      <c r="Q51" s="3"/>
    </row>
    <row r="55" spans="3:17"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3:17">
      <c r="G56" s="3"/>
      <c r="I56" s="3"/>
      <c r="O56" s="3"/>
      <c r="Q56" s="3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cp:lastPrinted>2022-06-29T09:51:53Z</cp:lastPrinted>
  <dcterms:created xsi:type="dcterms:W3CDTF">2022-06-28T11:03:00Z</dcterms:created>
  <dcterms:modified xsi:type="dcterms:W3CDTF">2022-06-29T13:44:01Z</dcterms:modified>
</cp:coreProperties>
</file>