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اردیبهشت1401\"/>
    </mc:Choice>
  </mc:AlternateContent>
  <xr:revisionPtr revIDLastSave="0" documentId="13_ncr:1_{33720365-3A8A-40AD-B215-09D1EE3276E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9" i="15"/>
  <c r="C8" i="15"/>
  <c r="C7" i="15"/>
  <c r="C10" i="15"/>
  <c r="C9" i="14"/>
  <c r="E9" i="14"/>
  <c r="K10" i="13"/>
  <c r="I10" i="13"/>
  <c r="K8" i="13" s="1"/>
  <c r="G10" i="13"/>
  <c r="E10" i="13"/>
  <c r="G9" i="13" s="1"/>
  <c r="K9" i="13"/>
  <c r="Q8" i="12"/>
  <c r="I8" i="12"/>
  <c r="O19" i="12"/>
  <c r="M19" i="12"/>
  <c r="K19" i="12"/>
  <c r="G19" i="12"/>
  <c r="E19" i="12"/>
  <c r="C19" i="12"/>
  <c r="Q9" i="12"/>
  <c r="Q10" i="12"/>
  <c r="Q11" i="12"/>
  <c r="Q12" i="12"/>
  <c r="Q13" i="12"/>
  <c r="Q14" i="12"/>
  <c r="Q15" i="12"/>
  <c r="Q16" i="12"/>
  <c r="Q17" i="12"/>
  <c r="Q19" i="12" s="1"/>
  <c r="Q18" i="12"/>
  <c r="I9" i="12"/>
  <c r="I10" i="12"/>
  <c r="I11" i="12"/>
  <c r="I12" i="12"/>
  <c r="I13" i="12"/>
  <c r="I14" i="12"/>
  <c r="I15" i="12"/>
  <c r="I16" i="12"/>
  <c r="I17" i="12"/>
  <c r="I19" i="12" s="1"/>
  <c r="I18" i="12"/>
  <c r="Q41" i="11"/>
  <c r="S40" i="11"/>
  <c r="O41" i="11"/>
  <c r="M41" i="11"/>
  <c r="G41" i="11"/>
  <c r="I40" i="11"/>
  <c r="E41" i="11"/>
  <c r="C41" i="11"/>
  <c r="S38" i="11"/>
  <c r="I39" i="11"/>
  <c r="S19" i="11"/>
  <c r="S9" i="11"/>
  <c r="S10" i="11"/>
  <c r="S11" i="11"/>
  <c r="S12" i="11"/>
  <c r="S13" i="11"/>
  <c r="S14" i="11"/>
  <c r="S15" i="11"/>
  <c r="S16" i="11"/>
  <c r="S17" i="11"/>
  <c r="S18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41" i="11" s="1"/>
  <c r="S39" i="11"/>
  <c r="S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41" i="11" s="1"/>
  <c r="K40" i="11" s="1"/>
  <c r="I3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8" i="10"/>
  <c r="I9" i="10"/>
  <c r="I10" i="10"/>
  <c r="I11" i="10"/>
  <c r="I12" i="10"/>
  <c r="I29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8" i="10"/>
  <c r="O29" i="10"/>
  <c r="M29" i="10"/>
  <c r="G29" i="10"/>
  <c r="E29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8" i="9"/>
  <c r="O37" i="9"/>
  <c r="M37" i="9"/>
  <c r="G37" i="9"/>
  <c r="E37" i="9"/>
  <c r="M13" i="8"/>
  <c r="K13" i="8"/>
  <c r="I13" i="8"/>
  <c r="O13" i="8"/>
  <c r="Q13" i="8"/>
  <c r="S13" i="8"/>
  <c r="S10" i="7"/>
  <c r="Q10" i="7"/>
  <c r="O10" i="7"/>
  <c r="M10" i="7"/>
  <c r="K10" i="7"/>
  <c r="I10" i="7"/>
  <c r="S10" i="6"/>
  <c r="K10" i="6"/>
  <c r="M10" i="6"/>
  <c r="O10" i="6"/>
  <c r="Q10" i="6"/>
  <c r="AK16" i="3"/>
  <c r="Y31" i="1"/>
  <c r="AI16" i="3"/>
  <c r="AG16" i="3"/>
  <c r="AA16" i="3"/>
  <c r="W16" i="3"/>
  <c r="S16" i="3"/>
  <c r="Q16" i="3"/>
  <c r="W31" i="1"/>
  <c r="U31" i="1"/>
  <c r="O31" i="1"/>
  <c r="K31" i="1"/>
  <c r="G31" i="1"/>
  <c r="E31" i="1"/>
  <c r="G8" i="13" l="1"/>
  <c r="K11" i="11"/>
  <c r="U40" i="11"/>
  <c r="U12" i="11"/>
  <c r="U39" i="11"/>
  <c r="U35" i="11"/>
  <c r="U19" i="11"/>
  <c r="U23" i="11"/>
  <c r="U31" i="11"/>
  <c r="U15" i="11"/>
  <c r="U27" i="11"/>
  <c r="U11" i="11"/>
  <c r="U38" i="11"/>
  <c r="U34" i="11"/>
  <c r="U30" i="11"/>
  <c r="U26" i="11"/>
  <c r="U22" i="11"/>
  <c r="U18" i="11"/>
  <c r="U14" i="11"/>
  <c r="U10" i="11"/>
  <c r="U37" i="11"/>
  <c r="U33" i="11"/>
  <c r="U29" i="11"/>
  <c r="U25" i="11"/>
  <c r="U21" i="11"/>
  <c r="U17" i="11"/>
  <c r="U13" i="11"/>
  <c r="U9" i="11"/>
  <c r="U8" i="11"/>
  <c r="U36" i="11"/>
  <c r="U32" i="11"/>
  <c r="U28" i="11"/>
  <c r="U24" i="11"/>
  <c r="U20" i="11"/>
  <c r="U16" i="11"/>
  <c r="K38" i="11"/>
  <c r="K22" i="11"/>
  <c r="K34" i="11"/>
  <c r="K18" i="11"/>
  <c r="K30" i="11"/>
  <c r="K14" i="11"/>
  <c r="K26" i="11"/>
  <c r="K10" i="11"/>
  <c r="K37" i="11"/>
  <c r="K33" i="11"/>
  <c r="K29" i="11"/>
  <c r="K25" i="11"/>
  <c r="K21" i="11"/>
  <c r="K17" i="11"/>
  <c r="K13" i="11"/>
  <c r="K9" i="11"/>
  <c r="K8" i="11"/>
  <c r="K36" i="11"/>
  <c r="K32" i="11"/>
  <c r="K28" i="11"/>
  <c r="K24" i="11"/>
  <c r="K20" i="11"/>
  <c r="K16" i="11"/>
  <c r="K12" i="11"/>
  <c r="K39" i="11"/>
  <c r="K35" i="11"/>
  <c r="K31" i="11"/>
  <c r="K27" i="11"/>
  <c r="K23" i="11"/>
  <c r="K19" i="11"/>
  <c r="K15" i="11"/>
  <c r="Q29" i="10"/>
  <c r="Q37" i="9"/>
  <c r="I37" i="9"/>
  <c r="K41" i="11" l="1"/>
  <c r="U41" i="11"/>
</calcChain>
</file>

<file path=xl/sharedStrings.xml><?xml version="1.0" encoding="utf-8"?>
<sst xmlns="http://schemas.openxmlformats.org/spreadsheetml/2006/main" count="546" uniqueCount="142">
  <si>
    <t>صندوق سرمایه‌گذاری مشترک مدرسه کسب و کار صوفی رازی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</si>
  <si>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</si>
  <si>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</si>
  <si>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</si>
  <si>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</si>
  <si>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</si>
  <si>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</si>
  <si>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</si>
  <si>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</si>
  <si>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</si>
  <si>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</si>
  <si>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</si>
  <si>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</si>
  <si>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</si>
  <si>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</si>
  <si>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</si>
  <si>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پتروشیمی تندگویان</t>
  </si>
  <si>
    <t>توسعه حمل و نقل ریلی پارسیان</t>
  </si>
  <si>
    <t>تولید ژلاتین کپسول ایران</t>
  </si>
  <si>
    <t>حفاری شمال</t>
  </si>
  <si>
    <t>زغال سنگ پروده طبس</t>
  </si>
  <si>
    <t>سرمایه گذاری سیمان تامین</t>
  </si>
  <si>
    <t>سرمایه‌گذاری‌ سپه‌</t>
  </si>
  <si>
    <t>سیمان‌مازندران‌</t>
  </si>
  <si>
    <t>شرکت آهن و فولاد ارفع</t>
  </si>
  <si>
    <t>صنایع شیمیایی کیمیاگران امروز</t>
  </si>
  <si>
    <t>صندوق پالایشی یکم-سهام</t>
  </si>
  <si>
    <t>صندوق سکه طلای مفید</t>
  </si>
  <si>
    <t>فروسیلیس‌ ایران‌</t>
  </si>
  <si>
    <t>فولاد امیرکبیرکاشان</t>
  </si>
  <si>
    <t>گسترش نفت و گاز پارسیان</t>
  </si>
  <si>
    <t>مبین انرژی خلیج فارس</t>
  </si>
  <si>
    <t>نفت سپاهان</t>
  </si>
  <si>
    <t>کارخانجات‌ قند قزوین‌</t>
  </si>
  <si>
    <t>فرآورده‌های‌ تزریقی‌ ایران‌</t>
  </si>
  <si>
    <t>بانک تجارت</t>
  </si>
  <si>
    <t>سرمایه‌گذاری‌ صنعت‌ نفت‌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</si>
  <si>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</si>
  <si>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</si>
  <si>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</si>
  <si>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</si>
  <si>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</si>
  <si>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</si>
  <si>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</si>
  <si>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</si>
  <si>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</si>
  <si>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اسنادخزانه-م14بودجه98-010318</t>
  </si>
  <si>
    <t>بله</t>
  </si>
  <si>
    <t>1398/08/11</t>
  </si>
  <si>
    <t>1401/03/18</t>
  </si>
  <si>
    <t>اسنادخزانه-م14بودجه99-021025</t>
  </si>
  <si>
    <t>1400/01/08</t>
  </si>
  <si>
    <t>1402/10/25</t>
  </si>
  <si>
    <t>اسنادخزانه-م18بودجه99-010323</t>
  </si>
  <si>
    <t>1400/01/14</t>
  </si>
  <si>
    <t>1401/03/23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</si>
  <si>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</si>
  <si>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</si>
  <si>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</si>
  <si>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</si>
  <si>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</si>
  <si>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</si>
  <si>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</si>
  <si>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</si>
  <si>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</si>
  <si>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</si>
  <si>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</si>
  <si>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</si>
  <si>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</si>
  <si>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</si>
  <si>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</si>
  <si>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</si>
  <si>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</si>
  <si>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</si>
  <si>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</si>
  <si>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</si>
  <si>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</si>
  <si>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</si>
  <si>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</si>
  <si>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</si>
  <si>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</si>
  <si>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</si>
  <si>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</si>
  <si>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</si>
  <si>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</si>
  <si>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</si>
  <si>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</si>
  <si>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</si>
  <si>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</si>
  <si>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</si>
  <si>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</si>
  <si>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</si>
  <si>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</si>
  <si>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</si>
  <si>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</si>
  <si>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</si>
  <si>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</si>
  <si>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</si>
  <si>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</si>
  <si>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</si>
  <si>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1400/12/24</t>
  </si>
  <si>
    <t>1400/10/29</t>
  </si>
  <si>
    <t>1401/02/28</t>
  </si>
  <si>
    <t>1401/02/17</t>
  </si>
  <si>
    <t>بهای فروش</t>
  </si>
  <si>
    <t>ارزش دفتری</t>
  </si>
  <si>
    <t>سود و زیان ناشی از تغییر قیمت</t>
  </si>
  <si>
    <t>سود و زیان ناشی از فروش</t>
  </si>
  <si>
    <t>ملی‌ صنایع‌ مس‌ ایران‌</t>
  </si>
  <si>
    <t>توسعه‌معادن‌وفلزات‌</t>
  </si>
  <si>
    <t>فولاد مبارکه اصفهان</t>
  </si>
  <si>
    <t>سهامی ذوب آهن  اصفهان</t>
  </si>
  <si>
    <t>سخت آژند</t>
  </si>
  <si>
    <t>ریل پرداز نو آفرین</t>
  </si>
  <si>
    <t>تمام سکه طرح جدید0012صادرات</t>
  </si>
  <si>
    <t>توسعه سامانه ی نرم افزاری نگین</t>
  </si>
  <si>
    <t>ذوب آهن اصفهان</t>
  </si>
  <si>
    <t>ح.زغال سنگ پروده طبس</t>
  </si>
  <si>
    <t>اسنادخزانه-م11بودجه98-001013</t>
  </si>
  <si>
    <t>اسنادخزانه-م9بودجه98-000923</t>
  </si>
  <si>
    <t>اسنادخزانه-م12بودجه98-001111</t>
  </si>
  <si>
    <t>اسنادخزانه-م17بودجه99-010226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</si>
  <si>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</si>
  <si>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</si>
  <si>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</si>
  <si>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</si>
  <si>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</si>
  <si>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</si>
  <si>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</si>
  <si>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</si>
  <si>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</si>
  <si>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</si>
  <si>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</si>
  <si>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</si>
  <si>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</si>
  <si>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</si>
  <si>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1401/02/01</t>
  </si>
  <si>
    <t>سایر</t>
  </si>
  <si>
    <t xml:space="preserve">سایر </t>
  </si>
  <si>
    <t>از ابتدای دوره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</si>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</sst>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/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10" fontId="2" fillId="0" borderId="0" xfId="1" applyNumberFormat="1" applyFont="1"/>
    <xf numFmtId="10" fontId="2" fillId="0" borderId="0" xfId="1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96362B2-9329-4E0F-BB6D-6AF2E047C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E1EC-A97E-4726-96CA-A26C3BFF2AF3}">
  <dimension ref="A1"/>
  <sheetViews>
    <sheetView rightToLeft="1" view="pageBreakPreview" zoomScale="60" zoomScaleNormal="100" workbookViewId="0">
      <selection activeCell="N35" sqref="N35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2"/>
  <sheetViews>
    <sheetView rightToLeft="1" workbookViewId="0">
      <selection activeCell="U35" sqref="U35"/>
    </sheetView>
  </sheetViews>
  <sheetFormatPr defaultRowHeight="24"/>
  <cols>
    <col min="1" max="1" width="30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6" t="s">
        <v>3</v>
      </c>
      <c r="C6" s="17" t="s">
        <v>86</v>
      </c>
      <c r="D6" s="17" t="s">
        <v>86</v>
      </c>
      <c r="E6" s="17" t="s">
        <v>86</v>
      </c>
      <c r="F6" s="17" t="s">
        <v>86</v>
      </c>
      <c r="G6" s="17" t="s">
        <v>86</v>
      </c>
      <c r="H6" s="17" t="s">
        <v>86</v>
      </c>
      <c r="I6" s="17" t="s">
        <v>86</v>
      </c>
      <c r="J6" s="17" t="s">
        <v>86</v>
      </c>
      <c r="K6" s="17" t="s">
        <v>86</v>
      </c>
      <c r="M6" s="17" t="s">
        <v>87</v>
      </c>
      <c r="N6" s="17" t="s">
        <v>87</v>
      </c>
      <c r="O6" s="17" t="s">
        <v>87</v>
      </c>
      <c r="P6" s="17" t="s">
        <v>87</v>
      </c>
      <c r="Q6" s="17" t="s">
        <v>87</v>
      </c>
      <c r="R6" s="17" t="s">
        <v>87</v>
      </c>
      <c r="S6" s="17" t="s">
        <v>87</v>
      </c>
      <c r="T6" s="17" t="s">
        <v>87</v>
      </c>
      <c r="U6" s="17" t="s">
        <v>87</v>
      </c>
    </row>
    <row r="7" spans="1:21" ht="24.75">
      <c r="A7" s="17" t="s">
        <v>3</v>
      </c>
      <c r="C7" s="17" t="s">
        <v>122</v>
      </c>
      <c r="E7" s="17" t="s">
        <v>123</v>
      </c>
      <c r="G7" s="17" t="s">
        <v>124</v>
      </c>
      <c r="I7" s="17" t="s">
        <v>74</v>
      </c>
      <c r="K7" s="17" t="s">
        <v>125</v>
      </c>
      <c r="M7" s="17" t="s">
        <v>122</v>
      </c>
      <c r="O7" s="17" t="s">
        <v>123</v>
      </c>
      <c r="Q7" s="17" t="s">
        <v>124</v>
      </c>
      <c r="S7" s="17" t="s">
        <v>74</v>
      </c>
      <c r="U7" s="17" t="s">
        <v>125</v>
      </c>
    </row>
    <row r="8" spans="1:21">
      <c r="A8" s="1" t="s">
        <v>27</v>
      </c>
      <c r="C8" s="7">
        <v>0</v>
      </c>
      <c r="D8" s="7"/>
      <c r="E8" s="7">
        <v>-94401818</v>
      </c>
      <c r="F8" s="7"/>
      <c r="G8" s="7">
        <v>114242620</v>
      </c>
      <c r="H8" s="7"/>
      <c r="I8" s="7">
        <f>C8+E8+G8</f>
        <v>19840802</v>
      </c>
      <c r="J8" s="7"/>
      <c r="K8" s="12">
        <f>I8/$I$41</f>
        <v>1.8618442892524203E-2</v>
      </c>
      <c r="L8" s="7"/>
      <c r="M8" s="7">
        <v>0</v>
      </c>
      <c r="N8" s="7"/>
      <c r="O8" s="7">
        <v>0</v>
      </c>
      <c r="P8" s="7"/>
      <c r="Q8" s="7">
        <v>114242620</v>
      </c>
      <c r="R8" s="7"/>
      <c r="S8" s="7">
        <f>M8+O8+Q8</f>
        <v>114242620</v>
      </c>
      <c r="T8" s="7"/>
      <c r="U8" s="12">
        <f>S8/$S$41</f>
        <v>-0.27206831307199225</v>
      </c>
    </row>
    <row r="9" spans="1:21">
      <c r="A9" s="1" t="s">
        <v>26</v>
      </c>
      <c r="C9" s="7">
        <v>0</v>
      </c>
      <c r="D9" s="7"/>
      <c r="E9" s="7">
        <v>-31523529</v>
      </c>
      <c r="F9" s="7"/>
      <c r="G9" s="7">
        <v>36360205</v>
      </c>
      <c r="H9" s="7"/>
      <c r="I9" s="7">
        <f t="shared" ref="I9:I38" si="0">C9+E9+G9</f>
        <v>4836676</v>
      </c>
      <c r="J9" s="7"/>
      <c r="K9" s="12">
        <f t="shared" ref="K9:K40" si="1">I9/$I$41</f>
        <v>4.5386963639696817E-3</v>
      </c>
      <c r="L9" s="7"/>
      <c r="M9" s="7">
        <v>0</v>
      </c>
      <c r="N9" s="7"/>
      <c r="O9" s="7">
        <v>0</v>
      </c>
      <c r="P9" s="7"/>
      <c r="Q9" s="7">
        <v>36360205</v>
      </c>
      <c r="R9" s="7"/>
      <c r="S9" s="7">
        <f t="shared" ref="S9:S40" si="2">M9+O9+Q9</f>
        <v>36360205</v>
      </c>
      <c r="T9" s="7"/>
      <c r="U9" s="12">
        <f t="shared" ref="U9:U40" si="3">S9/$S$41</f>
        <v>-8.659167338163129E-2</v>
      </c>
    </row>
    <row r="10" spans="1:21">
      <c r="A10" s="1" t="s">
        <v>29</v>
      </c>
      <c r="C10" s="7">
        <v>0</v>
      </c>
      <c r="D10" s="7"/>
      <c r="E10" s="7">
        <v>-31834471</v>
      </c>
      <c r="F10" s="7"/>
      <c r="G10" s="7">
        <v>0</v>
      </c>
      <c r="H10" s="7"/>
      <c r="I10" s="7">
        <f t="shared" si="0"/>
        <v>-31834471</v>
      </c>
      <c r="J10" s="7"/>
      <c r="K10" s="12">
        <f t="shared" si="1"/>
        <v>-2.9873201714689653E-2</v>
      </c>
      <c r="L10" s="7"/>
      <c r="M10" s="7">
        <v>0</v>
      </c>
      <c r="N10" s="7"/>
      <c r="O10" s="7">
        <v>-117321791</v>
      </c>
      <c r="P10" s="7"/>
      <c r="Q10" s="7">
        <v>-23749</v>
      </c>
      <c r="R10" s="7"/>
      <c r="S10" s="7">
        <f t="shared" si="2"/>
        <v>-117345540</v>
      </c>
      <c r="T10" s="7"/>
      <c r="U10" s="12">
        <f t="shared" si="3"/>
        <v>0.27945790383940766</v>
      </c>
    </row>
    <row r="11" spans="1:21">
      <c r="A11" s="1" t="s">
        <v>108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12">
        <f t="shared" si="1"/>
        <v>0</v>
      </c>
      <c r="L11" s="7"/>
      <c r="M11" s="7">
        <v>0</v>
      </c>
      <c r="N11" s="7"/>
      <c r="O11" s="7">
        <v>0</v>
      </c>
      <c r="P11" s="7"/>
      <c r="Q11" s="7">
        <v>-50927251</v>
      </c>
      <c r="R11" s="7"/>
      <c r="S11" s="7">
        <f t="shared" si="2"/>
        <v>-50927251</v>
      </c>
      <c r="T11" s="7"/>
      <c r="U11" s="12">
        <f t="shared" si="3"/>
        <v>0.12128303140250049</v>
      </c>
    </row>
    <row r="12" spans="1:21">
      <c r="A12" s="1" t="s">
        <v>109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12">
        <f t="shared" si="1"/>
        <v>0</v>
      </c>
      <c r="L12" s="7"/>
      <c r="M12" s="7">
        <v>0</v>
      </c>
      <c r="N12" s="7"/>
      <c r="O12" s="7">
        <v>0</v>
      </c>
      <c r="P12" s="7"/>
      <c r="Q12" s="7">
        <v>50566312</v>
      </c>
      <c r="R12" s="7"/>
      <c r="S12" s="7">
        <f t="shared" si="2"/>
        <v>50566312</v>
      </c>
      <c r="T12" s="7"/>
      <c r="U12" s="12">
        <f t="shared" si="3"/>
        <v>-0.12042345671091961</v>
      </c>
    </row>
    <row r="13" spans="1:21">
      <c r="A13" s="1" t="s">
        <v>110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12">
        <f t="shared" si="1"/>
        <v>0</v>
      </c>
      <c r="L13" s="7"/>
      <c r="M13" s="7">
        <v>0</v>
      </c>
      <c r="N13" s="7"/>
      <c r="O13" s="7">
        <v>0</v>
      </c>
      <c r="P13" s="7"/>
      <c r="Q13" s="7">
        <v>-80360597</v>
      </c>
      <c r="R13" s="7"/>
      <c r="S13" s="7">
        <f t="shared" si="2"/>
        <v>-80360597</v>
      </c>
      <c r="T13" s="7"/>
      <c r="U13" s="12">
        <f t="shared" si="3"/>
        <v>0.19137841957098151</v>
      </c>
    </row>
    <row r="14" spans="1:21">
      <c r="A14" s="1" t="s">
        <v>30</v>
      </c>
      <c r="C14" s="7">
        <v>0</v>
      </c>
      <c r="D14" s="7"/>
      <c r="E14" s="7">
        <v>59038942</v>
      </c>
      <c r="F14" s="7"/>
      <c r="G14" s="7">
        <v>0</v>
      </c>
      <c r="H14" s="7"/>
      <c r="I14" s="7">
        <f t="shared" si="0"/>
        <v>59038942</v>
      </c>
      <c r="J14" s="7"/>
      <c r="K14" s="12">
        <f t="shared" si="1"/>
        <v>5.5401650097715235E-2</v>
      </c>
      <c r="L14" s="7"/>
      <c r="M14" s="7">
        <v>92482470</v>
      </c>
      <c r="N14" s="7"/>
      <c r="O14" s="7">
        <v>38675711</v>
      </c>
      <c r="P14" s="7"/>
      <c r="Q14" s="7">
        <v>-37762438</v>
      </c>
      <c r="R14" s="7"/>
      <c r="S14" s="7">
        <f t="shared" si="2"/>
        <v>93395743</v>
      </c>
      <c r="T14" s="7"/>
      <c r="U14" s="12">
        <f t="shared" si="3"/>
        <v>-0.22242156426485429</v>
      </c>
    </row>
    <row r="15" spans="1:21">
      <c r="A15" s="1" t="s">
        <v>111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12">
        <f t="shared" si="1"/>
        <v>0</v>
      </c>
      <c r="L15" s="7"/>
      <c r="M15" s="7">
        <v>0</v>
      </c>
      <c r="N15" s="7"/>
      <c r="O15" s="7">
        <v>0</v>
      </c>
      <c r="P15" s="7"/>
      <c r="Q15" s="7">
        <v>-61330329</v>
      </c>
      <c r="R15" s="7"/>
      <c r="S15" s="7">
        <f t="shared" si="2"/>
        <v>-61330329</v>
      </c>
      <c r="T15" s="7"/>
      <c r="U15" s="12">
        <f t="shared" si="3"/>
        <v>0.14605791736201679</v>
      </c>
    </row>
    <row r="16" spans="1:21">
      <c r="A16" s="1" t="s">
        <v>112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12">
        <f t="shared" si="1"/>
        <v>0</v>
      </c>
      <c r="L16" s="7"/>
      <c r="M16" s="7">
        <v>0</v>
      </c>
      <c r="N16" s="7"/>
      <c r="O16" s="7">
        <v>0</v>
      </c>
      <c r="P16" s="7"/>
      <c r="Q16" s="7">
        <v>-107673388</v>
      </c>
      <c r="R16" s="7"/>
      <c r="S16" s="7">
        <f t="shared" si="2"/>
        <v>-107673388</v>
      </c>
      <c r="T16" s="7"/>
      <c r="U16" s="12">
        <f t="shared" si="3"/>
        <v>0.25642371503652572</v>
      </c>
    </row>
    <row r="17" spans="1:21">
      <c r="A17" s="1" t="s">
        <v>113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12">
        <f t="shared" si="1"/>
        <v>0</v>
      </c>
      <c r="L17" s="7"/>
      <c r="M17" s="7">
        <v>0</v>
      </c>
      <c r="N17" s="7"/>
      <c r="O17" s="7">
        <v>0</v>
      </c>
      <c r="P17" s="7"/>
      <c r="Q17" s="7">
        <v>-3782784537</v>
      </c>
      <c r="R17" s="7"/>
      <c r="S17" s="7">
        <f t="shared" si="2"/>
        <v>-3782784537</v>
      </c>
      <c r="T17" s="7"/>
      <c r="U17" s="12">
        <f t="shared" si="3"/>
        <v>9.0086852673407467</v>
      </c>
    </row>
    <row r="18" spans="1:21">
      <c r="A18" s="1" t="s">
        <v>114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12">
        <f t="shared" si="1"/>
        <v>0</v>
      </c>
      <c r="L18" s="7"/>
      <c r="M18" s="7">
        <v>0</v>
      </c>
      <c r="N18" s="7"/>
      <c r="O18" s="7">
        <v>0</v>
      </c>
      <c r="P18" s="7"/>
      <c r="Q18" s="7">
        <v>3217250</v>
      </c>
      <c r="R18" s="7"/>
      <c r="S18" s="7">
        <f t="shared" si="2"/>
        <v>3217250</v>
      </c>
      <c r="T18" s="7"/>
      <c r="U18" s="12">
        <f t="shared" si="3"/>
        <v>-7.6618671755853207E-3</v>
      </c>
    </row>
    <row r="19" spans="1:21">
      <c r="A19" s="1" t="s">
        <v>115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12">
        <f t="shared" si="1"/>
        <v>0</v>
      </c>
      <c r="L19" s="7"/>
      <c r="M19" s="7">
        <v>0</v>
      </c>
      <c r="N19" s="7"/>
      <c r="O19" s="7">
        <v>0</v>
      </c>
      <c r="P19" s="7"/>
      <c r="Q19" s="7">
        <v>-172085427</v>
      </c>
      <c r="R19" s="7"/>
      <c r="S19" s="7">
        <f>M19+O19+Q19</f>
        <v>-172085427</v>
      </c>
      <c r="T19" s="7"/>
      <c r="U19" s="12">
        <f t="shared" si="3"/>
        <v>0.40982071164127248</v>
      </c>
    </row>
    <row r="20" spans="1:21">
      <c r="A20" s="1" t="s">
        <v>116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12">
        <f t="shared" si="1"/>
        <v>0</v>
      </c>
      <c r="L20" s="7"/>
      <c r="M20" s="7">
        <v>0</v>
      </c>
      <c r="N20" s="7"/>
      <c r="O20" s="7">
        <v>0</v>
      </c>
      <c r="P20" s="7"/>
      <c r="Q20" s="7">
        <v>-275854405</v>
      </c>
      <c r="R20" s="7"/>
      <c r="S20" s="7">
        <f t="shared" si="2"/>
        <v>-275854405</v>
      </c>
      <c r="T20" s="7"/>
      <c r="U20" s="12">
        <f t="shared" si="3"/>
        <v>0.65694609088821798</v>
      </c>
    </row>
    <row r="21" spans="1:21">
      <c r="A21" s="1" t="s">
        <v>117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12">
        <f t="shared" si="1"/>
        <v>0</v>
      </c>
      <c r="L21" s="7"/>
      <c r="M21" s="7">
        <v>0</v>
      </c>
      <c r="N21" s="7"/>
      <c r="O21" s="7">
        <v>0</v>
      </c>
      <c r="P21" s="7"/>
      <c r="Q21" s="7">
        <v>0</v>
      </c>
      <c r="R21" s="7"/>
      <c r="S21" s="7">
        <f t="shared" si="2"/>
        <v>0</v>
      </c>
      <c r="T21" s="7"/>
      <c r="U21" s="12">
        <f t="shared" si="3"/>
        <v>0</v>
      </c>
    </row>
    <row r="22" spans="1:21">
      <c r="A22" s="1" t="s">
        <v>23</v>
      </c>
      <c r="C22" s="7">
        <v>0</v>
      </c>
      <c r="D22" s="7"/>
      <c r="E22" s="7">
        <v>61534310</v>
      </c>
      <c r="F22" s="7"/>
      <c r="G22" s="7">
        <v>0</v>
      </c>
      <c r="H22" s="7"/>
      <c r="I22" s="7">
        <f t="shared" si="0"/>
        <v>61534310</v>
      </c>
      <c r="J22" s="7"/>
      <c r="K22" s="12">
        <f t="shared" si="1"/>
        <v>5.7743282588369214E-2</v>
      </c>
      <c r="L22" s="7"/>
      <c r="M22" s="7">
        <v>272472723</v>
      </c>
      <c r="N22" s="7"/>
      <c r="O22" s="7">
        <v>337564214</v>
      </c>
      <c r="P22" s="7"/>
      <c r="Q22" s="7">
        <v>0</v>
      </c>
      <c r="R22" s="7"/>
      <c r="S22" s="7">
        <f t="shared" si="2"/>
        <v>610036937</v>
      </c>
      <c r="T22" s="7"/>
      <c r="U22" s="12">
        <f t="shared" si="3"/>
        <v>-1.4528003678591688</v>
      </c>
    </row>
    <row r="23" spans="1:21">
      <c r="A23" s="1" t="s">
        <v>24</v>
      </c>
      <c r="C23" s="7">
        <v>82112703</v>
      </c>
      <c r="D23" s="7"/>
      <c r="E23" s="7">
        <v>-114645565</v>
      </c>
      <c r="F23" s="7"/>
      <c r="G23" s="7">
        <v>0</v>
      </c>
      <c r="H23" s="7"/>
      <c r="I23" s="7">
        <f t="shared" si="0"/>
        <v>-32532862</v>
      </c>
      <c r="J23" s="7"/>
      <c r="K23" s="12">
        <f t="shared" si="1"/>
        <v>-3.0528565996342828E-2</v>
      </c>
      <c r="L23" s="7"/>
      <c r="M23" s="7">
        <v>82112703</v>
      </c>
      <c r="N23" s="7"/>
      <c r="O23" s="7">
        <v>-148867841</v>
      </c>
      <c r="P23" s="7"/>
      <c r="Q23" s="7">
        <v>0</v>
      </c>
      <c r="R23" s="7"/>
      <c r="S23" s="7">
        <f t="shared" si="2"/>
        <v>-66755138</v>
      </c>
      <c r="T23" s="7"/>
      <c r="U23" s="12">
        <f t="shared" si="3"/>
        <v>0.15897707689606599</v>
      </c>
    </row>
    <row r="24" spans="1:21">
      <c r="A24" s="1" t="s">
        <v>18</v>
      </c>
      <c r="C24" s="7">
        <v>18894697</v>
      </c>
      <c r="D24" s="7"/>
      <c r="E24" s="7">
        <v>2700833</v>
      </c>
      <c r="F24" s="7"/>
      <c r="G24" s="7">
        <v>0</v>
      </c>
      <c r="H24" s="7"/>
      <c r="I24" s="7">
        <f t="shared" si="0"/>
        <v>21595530</v>
      </c>
      <c r="J24" s="7"/>
      <c r="K24" s="12">
        <f t="shared" si="1"/>
        <v>2.0265064992775656E-2</v>
      </c>
      <c r="L24" s="7"/>
      <c r="M24" s="7">
        <v>18894697</v>
      </c>
      <c r="N24" s="7"/>
      <c r="O24" s="7">
        <v>46752584</v>
      </c>
      <c r="P24" s="7"/>
      <c r="Q24" s="7">
        <v>0</v>
      </c>
      <c r="R24" s="7"/>
      <c r="S24" s="7">
        <f t="shared" si="2"/>
        <v>65647281</v>
      </c>
      <c r="T24" s="7"/>
      <c r="U24" s="12">
        <f t="shared" si="3"/>
        <v>-0.1563387201679465</v>
      </c>
    </row>
    <row r="25" spans="1:21">
      <c r="A25" s="1" t="s">
        <v>32</v>
      </c>
      <c r="C25" s="7">
        <v>0</v>
      </c>
      <c r="D25" s="7"/>
      <c r="E25" s="7">
        <v>31120267</v>
      </c>
      <c r="F25" s="7"/>
      <c r="G25" s="7">
        <v>0</v>
      </c>
      <c r="H25" s="7"/>
      <c r="I25" s="7">
        <f t="shared" si="0"/>
        <v>31120267</v>
      </c>
      <c r="J25" s="7"/>
      <c r="K25" s="12">
        <f t="shared" si="1"/>
        <v>2.9202998645901791E-2</v>
      </c>
      <c r="L25" s="7"/>
      <c r="M25" s="7">
        <v>0</v>
      </c>
      <c r="N25" s="7"/>
      <c r="O25" s="7">
        <v>-37530025</v>
      </c>
      <c r="P25" s="7"/>
      <c r="Q25" s="7">
        <v>0</v>
      </c>
      <c r="R25" s="7"/>
      <c r="S25" s="7">
        <f t="shared" si="2"/>
        <v>-37530025</v>
      </c>
      <c r="T25" s="7"/>
      <c r="U25" s="12">
        <f t="shared" si="3"/>
        <v>8.937759473040531E-2</v>
      </c>
    </row>
    <row r="26" spans="1:21">
      <c r="A26" s="1" t="s">
        <v>31</v>
      </c>
      <c r="C26" s="7">
        <v>0</v>
      </c>
      <c r="D26" s="7"/>
      <c r="E26" s="7">
        <v>117237978</v>
      </c>
      <c r="F26" s="7"/>
      <c r="G26" s="7">
        <v>0</v>
      </c>
      <c r="H26" s="7"/>
      <c r="I26" s="7">
        <f t="shared" si="0"/>
        <v>117237978</v>
      </c>
      <c r="J26" s="7"/>
      <c r="K26" s="12">
        <f t="shared" si="1"/>
        <v>0.11001513941966706</v>
      </c>
      <c r="L26" s="7"/>
      <c r="M26" s="7">
        <v>0</v>
      </c>
      <c r="N26" s="7"/>
      <c r="O26" s="7">
        <v>200731348</v>
      </c>
      <c r="P26" s="7"/>
      <c r="Q26" s="7">
        <v>0</v>
      </c>
      <c r="R26" s="7"/>
      <c r="S26" s="7">
        <f t="shared" si="2"/>
        <v>200731348</v>
      </c>
      <c r="T26" s="7"/>
      <c r="U26" s="12">
        <f t="shared" si="3"/>
        <v>-0.47804085052519829</v>
      </c>
    </row>
    <row r="27" spans="1:21">
      <c r="A27" s="1" t="s">
        <v>17</v>
      </c>
      <c r="C27" s="7">
        <v>0</v>
      </c>
      <c r="D27" s="7"/>
      <c r="E27" s="7">
        <v>122308707</v>
      </c>
      <c r="F27" s="7"/>
      <c r="G27" s="7">
        <v>0</v>
      </c>
      <c r="H27" s="7"/>
      <c r="I27" s="7">
        <f t="shared" si="0"/>
        <v>122308707</v>
      </c>
      <c r="J27" s="7"/>
      <c r="K27" s="12">
        <f t="shared" si="1"/>
        <v>0.11477346916409807</v>
      </c>
      <c r="L27" s="7"/>
      <c r="M27" s="7">
        <v>0</v>
      </c>
      <c r="N27" s="7"/>
      <c r="O27" s="7">
        <v>422097863</v>
      </c>
      <c r="P27" s="7"/>
      <c r="Q27" s="7">
        <v>0</v>
      </c>
      <c r="R27" s="7"/>
      <c r="S27" s="7">
        <f t="shared" si="2"/>
        <v>422097863</v>
      </c>
      <c r="T27" s="7"/>
      <c r="U27" s="12">
        <f t="shared" si="3"/>
        <v>-1.0052242633940196</v>
      </c>
    </row>
    <row r="28" spans="1:21">
      <c r="A28" s="1" t="s">
        <v>16</v>
      </c>
      <c r="C28" s="7">
        <v>0</v>
      </c>
      <c r="D28" s="7"/>
      <c r="E28" s="7">
        <v>-18700316</v>
      </c>
      <c r="F28" s="7"/>
      <c r="G28" s="7">
        <v>0</v>
      </c>
      <c r="H28" s="7"/>
      <c r="I28" s="7">
        <f t="shared" si="0"/>
        <v>-18700316</v>
      </c>
      <c r="J28" s="7"/>
      <c r="K28" s="12">
        <f t="shared" si="1"/>
        <v>-1.7548220355112491E-2</v>
      </c>
      <c r="L28" s="7"/>
      <c r="M28" s="7">
        <v>0</v>
      </c>
      <c r="N28" s="7"/>
      <c r="O28" s="7">
        <v>393914144</v>
      </c>
      <c r="P28" s="7"/>
      <c r="Q28" s="7">
        <v>0</v>
      </c>
      <c r="R28" s="7"/>
      <c r="S28" s="7">
        <f t="shared" si="2"/>
        <v>393914144</v>
      </c>
      <c r="T28" s="7"/>
      <c r="U28" s="12">
        <f t="shared" si="3"/>
        <v>-0.93810485660498544</v>
      </c>
    </row>
    <row r="29" spans="1:21">
      <c r="A29" s="1" t="s">
        <v>21</v>
      </c>
      <c r="C29" s="7">
        <v>0</v>
      </c>
      <c r="D29" s="7"/>
      <c r="E29" s="7">
        <v>186651774</v>
      </c>
      <c r="F29" s="7"/>
      <c r="G29" s="7">
        <v>0</v>
      </c>
      <c r="H29" s="7"/>
      <c r="I29" s="7">
        <f t="shared" si="0"/>
        <v>186651774</v>
      </c>
      <c r="J29" s="7"/>
      <c r="K29" s="12">
        <f t="shared" si="1"/>
        <v>0.17515246586339273</v>
      </c>
      <c r="L29" s="7"/>
      <c r="M29" s="7">
        <v>0</v>
      </c>
      <c r="N29" s="7"/>
      <c r="O29" s="7">
        <v>431613572</v>
      </c>
      <c r="P29" s="7"/>
      <c r="Q29" s="7">
        <v>0</v>
      </c>
      <c r="R29" s="7"/>
      <c r="S29" s="7">
        <f t="shared" si="2"/>
        <v>431613572</v>
      </c>
      <c r="T29" s="7"/>
      <c r="U29" s="12">
        <f t="shared" si="3"/>
        <v>-1.0278858838585536</v>
      </c>
    </row>
    <row r="30" spans="1:21">
      <c r="A30" s="1" t="s">
        <v>20</v>
      </c>
      <c r="C30" s="7">
        <v>0</v>
      </c>
      <c r="D30" s="7"/>
      <c r="E30" s="7">
        <v>46929339</v>
      </c>
      <c r="F30" s="7"/>
      <c r="G30" s="7">
        <v>0</v>
      </c>
      <c r="H30" s="7"/>
      <c r="I30" s="7">
        <f t="shared" si="0"/>
        <v>46929339</v>
      </c>
      <c r="J30" s="7"/>
      <c r="K30" s="12">
        <f t="shared" si="1"/>
        <v>4.4038099778194902E-2</v>
      </c>
      <c r="L30" s="7"/>
      <c r="M30" s="7">
        <v>0</v>
      </c>
      <c r="N30" s="7"/>
      <c r="O30" s="7">
        <v>207858873</v>
      </c>
      <c r="P30" s="7"/>
      <c r="Q30" s="7">
        <v>0</v>
      </c>
      <c r="R30" s="7"/>
      <c r="S30" s="7">
        <f t="shared" si="2"/>
        <v>207858873</v>
      </c>
      <c r="T30" s="7"/>
      <c r="U30" s="12">
        <f t="shared" si="3"/>
        <v>-0.49501502096289002</v>
      </c>
    </row>
    <row r="31" spans="1:21">
      <c r="A31" s="1" t="s">
        <v>15</v>
      </c>
      <c r="C31" s="7">
        <v>0</v>
      </c>
      <c r="D31" s="7"/>
      <c r="E31" s="7">
        <v>76032857</v>
      </c>
      <c r="F31" s="7"/>
      <c r="G31" s="7">
        <v>0</v>
      </c>
      <c r="H31" s="7"/>
      <c r="I31" s="7">
        <f t="shared" si="0"/>
        <v>76032857</v>
      </c>
      <c r="J31" s="7"/>
      <c r="K31" s="12">
        <f t="shared" si="1"/>
        <v>7.1348598005764041E-2</v>
      </c>
      <c r="L31" s="7"/>
      <c r="M31" s="7">
        <v>0</v>
      </c>
      <c r="N31" s="7"/>
      <c r="O31" s="7">
        <v>91635196</v>
      </c>
      <c r="P31" s="7"/>
      <c r="Q31" s="7">
        <v>0</v>
      </c>
      <c r="R31" s="7"/>
      <c r="S31" s="7">
        <f t="shared" si="2"/>
        <v>91635196</v>
      </c>
      <c r="T31" s="7"/>
      <c r="U31" s="12">
        <f t="shared" si="3"/>
        <v>-0.21822882908096272</v>
      </c>
    </row>
    <row r="32" spans="1:21">
      <c r="A32" s="1" t="s">
        <v>25</v>
      </c>
      <c r="C32" s="7">
        <v>0</v>
      </c>
      <c r="D32" s="7"/>
      <c r="E32" s="7">
        <v>9745368</v>
      </c>
      <c r="F32" s="7"/>
      <c r="G32" s="7">
        <v>0</v>
      </c>
      <c r="H32" s="7"/>
      <c r="I32" s="7">
        <f t="shared" si="0"/>
        <v>9745368</v>
      </c>
      <c r="J32" s="7"/>
      <c r="K32" s="12">
        <f t="shared" si="1"/>
        <v>9.144971940883883E-3</v>
      </c>
      <c r="L32" s="7"/>
      <c r="M32" s="7">
        <v>0</v>
      </c>
      <c r="N32" s="7"/>
      <c r="O32" s="7">
        <v>124592569</v>
      </c>
      <c r="P32" s="7"/>
      <c r="Q32" s="7">
        <v>0</v>
      </c>
      <c r="R32" s="7"/>
      <c r="S32" s="7">
        <f t="shared" si="2"/>
        <v>124592569</v>
      </c>
      <c r="T32" s="7"/>
      <c r="U32" s="12">
        <f t="shared" si="3"/>
        <v>-0.29671667254423784</v>
      </c>
    </row>
    <row r="33" spans="1:21">
      <c r="A33" s="1" t="s">
        <v>36</v>
      </c>
      <c r="C33" s="7">
        <v>0</v>
      </c>
      <c r="D33" s="7"/>
      <c r="E33" s="7">
        <v>-42862837</v>
      </c>
      <c r="F33" s="7"/>
      <c r="G33" s="7">
        <v>0</v>
      </c>
      <c r="H33" s="7"/>
      <c r="I33" s="7">
        <f t="shared" si="0"/>
        <v>-42862837</v>
      </c>
      <c r="J33" s="7"/>
      <c r="K33" s="12">
        <f t="shared" si="1"/>
        <v>-4.0222128263568857E-2</v>
      </c>
      <c r="L33" s="7"/>
      <c r="M33" s="7">
        <v>0</v>
      </c>
      <c r="N33" s="7"/>
      <c r="O33" s="7">
        <v>-42862837</v>
      </c>
      <c r="P33" s="7"/>
      <c r="Q33" s="7">
        <v>0</v>
      </c>
      <c r="R33" s="7"/>
      <c r="S33" s="7">
        <f t="shared" si="2"/>
        <v>-42862837</v>
      </c>
      <c r="T33" s="7"/>
      <c r="U33" s="12">
        <f t="shared" si="3"/>
        <v>0.10207766380068817</v>
      </c>
    </row>
    <row r="34" spans="1:21">
      <c r="A34" s="1" t="s">
        <v>22</v>
      </c>
      <c r="C34" s="7">
        <v>0</v>
      </c>
      <c r="D34" s="7"/>
      <c r="E34" s="7">
        <v>57755030</v>
      </c>
      <c r="F34" s="7"/>
      <c r="G34" s="7">
        <v>0</v>
      </c>
      <c r="H34" s="7"/>
      <c r="I34" s="7">
        <f t="shared" si="0"/>
        <v>57755030</v>
      </c>
      <c r="J34" s="7"/>
      <c r="K34" s="12">
        <f t="shared" si="1"/>
        <v>5.4196837799753365E-2</v>
      </c>
      <c r="L34" s="7"/>
      <c r="M34" s="7">
        <v>0</v>
      </c>
      <c r="N34" s="7"/>
      <c r="O34" s="7">
        <v>276887297</v>
      </c>
      <c r="P34" s="7"/>
      <c r="Q34" s="7">
        <v>0</v>
      </c>
      <c r="R34" s="7"/>
      <c r="S34" s="7">
        <f t="shared" si="2"/>
        <v>276887297</v>
      </c>
      <c r="T34" s="7"/>
      <c r="U34" s="12">
        <f t="shared" si="3"/>
        <v>-0.65940591878804689</v>
      </c>
    </row>
    <row r="35" spans="1:21">
      <c r="A35" s="1" t="s">
        <v>28</v>
      </c>
      <c r="C35" s="7">
        <v>0</v>
      </c>
      <c r="D35" s="7"/>
      <c r="E35" s="7">
        <v>22527857</v>
      </c>
      <c r="F35" s="7"/>
      <c r="G35" s="7">
        <v>0</v>
      </c>
      <c r="H35" s="7"/>
      <c r="I35" s="7">
        <f t="shared" si="0"/>
        <v>22527857</v>
      </c>
      <c r="J35" s="7"/>
      <c r="K35" s="12">
        <f t="shared" si="1"/>
        <v>2.1139952863067312E-2</v>
      </c>
      <c r="L35" s="7"/>
      <c r="M35" s="7">
        <v>0</v>
      </c>
      <c r="N35" s="7"/>
      <c r="O35" s="7">
        <v>257564576</v>
      </c>
      <c r="P35" s="7"/>
      <c r="Q35" s="7">
        <v>0</v>
      </c>
      <c r="R35" s="7"/>
      <c r="S35" s="7">
        <f t="shared" si="2"/>
        <v>257564576</v>
      </c>
      <c r="T35" s="7"/>
      <c r="U35" s="12">
        <f t="shared" si="3"/>
        <v>-0.61338894100488017</v>
      </c>
    </row>
    <row r="36" spans="1:21">
      <c r="A36" s="1" t="s">
        <v>34</v>
      </c>
      <c r="C36" s="7">
        <v>0</v>
      </c>
      <c r="D36" s="7"/>
      <c r="E36" s="7">
        <v>63574928</v>
      </c>
      <c r="F36" s="7"/>
      <c r="G36" s="7">
        <v>0</v>
      </c>
      <c r="H36" s="7"/>
      <c r="I36" s="7">
        <f t="shared" si="0"/>
        <v>63574928</v>
      </c>
      <c r="J36" s="7"/>
      <c r="K36" s="12">
        <f t="shared" si="1"/>
        <v>5.9658181476955313E-2</v>
      </c>
      <c r="L36" s="7"/>
      <c r="M36" s="7">
        <v>0</v>
      </c>
      <c r="N36" s="7"/>
      <c r="O36" s="7">
        <v>63574928</v>
      </c>
      <c r="P36" s="7"/>
      <c r="Q36" s="7">
        <v>0</v>
      </c>
      <c r="R36" s="7"/>
      <c r="S36" s="7">
        <f t="shared" si="2"/>
        <v>63574928</v>
      </c>
      <c r="T36" s="7"/>
      <c r="U36" s="12">
        <f t="shared" si="3"/>
        <v>-0.15140342032276016</v>
      </c>
    </row>
    <row r="37" spans="1:21">
      <c r="A37" s="1" t="s">
        <v>33</v>
      </c>
      <c r="C37" s="7">
        <v>0</v>
      </c>
      <c r="D37" s="7"/>
      <c r="E37" s="7">
        <v>95167229</v>
      </c>
      <c r="F37" s="7"/>
      <c r="G37" s="7">
        <v>0</v>
      </c>
      <c r="H37" s="7"/>
      <c r="I37" s="7">
        <f t="shared" si="0"/>
        <v>95167229</v>
      </c>
      <c r="J37" s="7"/>
      <c r="K37" s="12">
        <f t="shared" si="1"/>
        <v>8.9304132886174323E-2</v>
      </c>
      <c r="L37" s="7"/>
      <c r="M37" s="7">
        <v>0</v>
      </c>
      <c r="N37" s="7"/>
      <c r="O37" s="7">
        <v>762560411</v>
      </c>
      <c r="P37" s="7"/>
      <c r="Q37" s="7">
        <v>0</v>
      </c>
      <c r="R37" s="7"/>
      <c r="S37" s="7">
        <f t="shared" si="2"/>
        <v>762560411</v>
      </c>
      <c r="T37" s="7"/>
      <c r="U37" s="12">
        <f t="shared" si="3"/>
        <v>-1.8160343717279515</v>
      </c>
    </row>
    <row r="38" spans="1:21">
      <c r="A38" s="1" t="s">
        <v>35</v>
      </c>
      <c r="C38" s="7">
        <v>0</v>
      </c>
      <c r="D38" s="7"/>
      <c r="E38" s="7">
        <v>27313728</v>
      </c>
      <c r="F38" s="7"/>
      <c r="G38" s="7">
        <v>0</v>
      </c>
      <c r="H38" s="7"/>
      <c r="I38" s="7">
        <f t="shared" si="0"/>
        <v>27313728</v>
      </c>
      <c r="J38" s="7"/>
      <c r="K38" s="12">
        <f t="shared" si="1"/>
        <v>2.5630974239344725E-2</v>
      </c>
      <c r="L38" s="7"/>
      <c r="M38" s="7">
        <v>0</v>
      </c>
      <c r="N38" s="7"/>
      <c r="O38" s="7">
        <v>27313728</v>
      </c>
      <c r="P38" s="7"/>
      <c r="Q38" s="7">
        <v>0</v>
      </c>
      <c r="R38" s="7"/>
      <c r="S38" s="7">
        <f>M38+O38+Q38</f>
        <v>27313728</v>
      </c>
      <c r="T38" s="7"/>
      <c r="U38" s="12">
        <f t="shared" si="3"/>
        <v>-6.5047526927054372E-2</v>
      </c>
    </row>
    <row r="39" spans="1:21">
      <c r="A39" s="1" t="s">
        <v>19</v>
      </c>
      <c r="C39" s="7">
        <v>0</v>
      </c>
      <c r="D39" s="7"/>
      <c r="E39" s="7">
        <v>168372297</v>
      </c>
      <c r="F39" s="7"/>
      <c r="G39" s="7">
        <v>0</v>
      </c>
      <c r="H39" s="7"/>
      <c r="I39" s="7">
        <f>C39+E39+G39</f>
        <v>168372297</v>
      </c>
      <c r="J39" s="7"/>
      <c r="K39" s="12">
        <f t="shared" si="1"/>
        <v>0.15799915731116235</v>
      </c>
      <c r="L39" s="7"/>
      <c r="M39" s="7">
        <v>0</v>
      </c>
      <c r="N39" s="7"/>
      <c r="O39" s="7">
        <v>141786424</v>
      </c>
      <c r="P39" s="7"/>
      <c r="Q39" s="7">
        <v>0</v>
      </c>
      <c r="R39" s="7"/>
      <c r="S39" s="7">
        <f t="shared" si="2"/>
        <v>141786424</v>
      </c>
      <c r="T39" s="7"/>
      <c r="U39" s="12">
        <f t="shared" si="3"/>
        <v>-0.33766376501335699</v>
      </c>
    </row>
    <row r="40" spans="1:21">
      <c r="A40" s="1" t="s">
        <v>138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>C40+E40+G40</f>
        <v>0</v>
      </c>
      <c r="J40" s="7"/>
      <c r="K40" s="12">
        <f t="shared" si="1"/>
        <v>0</v>
      </c>
      <c r="L40" s="7"/>
      <c r="M40" s="7">
        <v>8024</v>
      </c>
      <c r="N40" s="7"/>
      <c r="O40" s="7">
        <v>0</v>
      </c>
      <c r="P40" s="7"/>
      <c r="Q40" s="7">
        <v>0</v>
      </c>
      <c r="R40" s="7"/>
      <c r="S40" s="7">
        <f t="shared" si="2"/>
        <v>8024</v>
      </c>
      <c r="T40" s="7"/>
      <c r="U40" s="12">
        <f t="shared" si="3"/>
        <v>-1.9109121832899719E-5</v>
      </c>
    </row>
    <row r="41" spans="1:21" ht="24.75" thickBot="1">
      <c r="C41" s="15">
        <f>SUM(C8:C40)</f>
        <v>101007400</v>
      </c>
      <c r="E41" s="15">
        <f>SUM(E8:E40)</f>
        <v>814042908</v>
      </c>
      <c r="G41" s="15">
        <f>SUM(G8:G40)</f>
        <v>150602825</v>
      </c>
      <c r="I41" s="15">
        <f>SUM(I8:I40)</f>
        <v>1065653133</v>
      </c>
      <c r="K41" s="14">
        <f>SUM(K8:K40)</f>
        <v>1.0000000000000002</v>
      </c>
      <c r="L41" s="3"/>
      <c r="M41" s="8">
        <f>SUM(M8:M40)</f>
        <v>465970617</v>
      </c>
      <c r="N41" s="7"/>
      <c r="O41" s="8">
        <f>SUM(O8:O40)</f>
        <v>3478540944</v>
      </c>
      <c r="P41" s="7"/>
      <c r="Q41" s="8">
        <f>SUM(Q8:Q40)</f>
        <v>-4364415734</v>
      </c>
      <c r="R41" s="7"/>
      <c r="S41" s="8">
        <f>SUM(S8:S40)</f>
        <v>-419904173</v>
      </c>
      <c r="T41" s="7"/>
      <c r="U41" s="9">
        <f>SUM(U8:U40)</f>
        <v>0.99999999999999911</v>
      </c>
    </row>
    <row r="42" spans="1:21" ht="24.75" thickTop="1">
      <c r="C42" s="2"/>
      <c r="E42" s="2"/>
      <c r="G42" s="2"/>
      <c r="M42" s="10"/>
      <c r="O42" s="10"/>
      <c r="Q42" s="10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0"/>
  <sheetViews>
    <sheetView rightToLeft="1" topLeftCell="A4" workbookViewId="0">
      <selection activeCell="M11" sqref="M11"/>
    </sheetView>
  </sheetViews>
  <sheetFormatPr defaultRowHeight="24"/>
  <cols>
    <col min="1" max="1" width="30.140625" style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6" t="s">
        <v>88</v>
      </c>
      <c r="C6" s="17" t="s">
        <v>86</v>
      </c>
      <c r="D6" s="17" t="s">
        <v>86</v>
      </c>
      <c r="E6" s="17" t="s">
        <v>86</v>
      </c>
      <c r="F6" s="17" t="s">
        <v>86</v>
      </c>
      <c r="G6" s="17" t="s">
        <v>86</v>
      </c>
      <c r="H6" s="17" t="s">
        <v>86</v>
      </c>
      <c r="I6" s="17" t="s">
        <v>86</v>
      </c>
      <c r="K6" s="17" t="s">
        <v>87</v>
      </c>
      <c r="L6" s="17" t="s">
        <v>87</v>
      </c>
      <c r="M6" s="17" t="s">
        <v>87</v>
      </c>
      <c r="N6" s="17" t="s">
        <v>87</v>
      </c>
      <c r="O6" s="17" t="s">
        <v>87</v>
      </c>
      <c r="P6" s="17" t="s">
        <v>87</v>
      </c>
      <c r="Q6" s="17" t="s">
        <v>87</v>
      </c>
    </row>
    <row r="7" spans="1:17" ht="24.75">
      <c r="A7" s="17" t="s">
        <v>88</v>
      </c>
      <c r="C7" s="17" t="s">
        <v>126</v>
      </c>
      <c r="E7" s="17" t="s">
        <v>123</v>
      </c>
      <c r="G7" s="17" t="s">
        <v>124</v>
      </c>
      <c r="I7" s="17" t="s">
        <v>127</v>
      </c>
      <c r="K7" s="17" t="s">
        <v>126</v>
      </c>
      <c r="M7" s="17" t="s">
        <v>123</v>
      </c>
      <c r="O7" s="17" t="s">
        <v>124</v>
      </c>
      <c r="Q7" s="17" t="s">
        <v>127</v>
      </c>
    </row>
    <row r="8" spans="1:17">
      <c r="A8" s="1" t="s">
        <v>118</v>
      </c>
      <c r="C8" s="6">
        <v>0</v>
      </c>
      <c r="D8" s="3"/>
      <c r="E8" s="6">
        <v>0</v>
      </c>
      <c r="F8" s="3"/>
      <c r="G8" s="6">
        <v>0</v>
      </c>
      <c r="H8" s="3"/>
      <c r="I8" s="6">
        <f>C8+E8+G8</f>
        <v>0</v>
      </c>
      <c r="J8" s="3"/>
      <c r="K8" s="6">
        <v>0</v>
      </c>
      <c r="L8" s="3"/>
      <c r="M8" s="6">
        <v>0</v>
      </c>
      <c r="N8" s="3"/>
      <c r="O8" s="6">
        <v>49859615</v>
      </c>
      <c r="P8" s="3"/>
      <c r="Q8" s="6">
        <f>K8+M8+O8</f>
        <v>49859615</v>
      </c>
    </row>
    <row r="9" spans="1:17">
      <c r="A9" s="1" t="s">
        <v>119</v>
      </c>
      <c r="C9" s="6">
        <v>0</v>
      </c>
      <c r="D9" s="3"/>
      <c r="E9" s="6">
        <v>0</v>
      </c>
      <c r="F9" s="3"/>
      <c r="G9" s="6">
        <v>0</v>
      </c>
      <c r="H9" s="3"/>
      <c r="I9" s="6">
        <f t="shared" ref="I9:I18" si="0">C9+E9+G9</f>
        <v>0</v>
      </c>
      <c r="J9" s="3"/>
      <c r="K9" s="6">
        <v>0</v>
      </c>
      <c r="L9" s="3"/>
      <c r="M9" s="6">
        <v>0</v>
      </c>
      <c r="N9" s="3"/>
      <c r="O9" s="6">
        <v>16018743</v>
      </c>
      <c r="P9" s="3"/>
      <c r="Q9" s="6">
        <f t="shared" ref="Q9:Q18" si="1">K9+M9+O9</f>
        <v>16018743</v>
      </c>
    </row>
    <row r="10" spans="1:17">
      <c r="A10" s="1" t="s">
        <v>120</v>
      </c>
      <c r="C10" s="6">
        <v>0</v>
      </c>
      <c r="D10" s="3"/>
      <c r="E10" s="6">
        <v>0</v>
      </c>
      <c r="F10" s="3"/>
      <c r="G10" s="6">
        <v>0</v>
      </c>
      <c r="H10" s="3"/>
      <c r="I10" s="6">
        <f t="shared" si="0"/>
        <v>0</v>
      </c>
      <c r="J10" s="3"/>
      <c r="K10" s="6">
        <v>0</v>
      </c>
      <c r="L10" s="3"/>
      <c r="M10" s="6">
        <v>0</v>
      </c>
      <c r="N10" s="3"/>
      <c r="O10" s="6">
        <v>71112605</v>
      </c>
      <c r="P10" s="3"/>
      <c r="Q10" s="6">
        <f t="shared" si="1"/>
        <v>71112605</v>
      </c>
    </row>
    <row r="11" spans="1:17">
      <c r="A11" s="1" t="s">
        <v>56</v>
      </c>
      <c r="C11" s="6">
        <v>0</v>
      </c>
      <c r="D11" s="3"/>
      <c r="E11" s="6">
        <v>44333883</v>
      </c>
      <c r="F11" s="3"/>
      <c r="G11" s="6">
        <v>0</v>
      </c>
      <c r="H11" s="3"/>
      <c r="I11" s="6">
        <f t="shared" si="0"/>
        <v>44333883</v>
      </c>
      <c r="J11" s="3"/>
      <c r="K11" s="6">
        <v>0</v>
      </c>
      <c r="L11" s="3"/>
      <c r="M11" s="6">
        <v>328801843</v>
      </c>
      <c r="N11" s="3"/>
      <c r="O11" s="6">
        <v>43035474</v>
      </c>
      <c r="P11" s="3"/>
      <c r="Q11" s="6">
        <f t="shared" si="1"/>
        <v>371837317</v>
      </c>
    </row>
    <row r="12" spans="1:17">
      <c r="A12" s="1" t="s">
        <v>59</v>
      </c>
      <c r="C12" s="6">
        <v>0</v>
      </c>
      <c r="D12" s="3"/>
      <c r="E12" s="6">
        <v>32642882</v>
      </c>
      <c r="F12" s="3"/>
      <c r="G12" s="6">
        <v>0</v>
      </c>
      <c r="H12" s="3"/>
      <c r="I12" s="6">
        <f t="shared" si="0"/>
        <v>32642882</v>
      </c>
      <c r="J12" s="3"/>
      <c r="K12" s="6">
        <v>0</v>
      </c>
      <c r="L12" s="3"/>
      <c r="M12" s="6">
        <v>215969336</v>
      </c>
      <c r="N12" s="3"/>
      <c r="O12" s="6">
        <v>143534719</v>
      </c>
      <c r="P12" s="3"/>
      <c r="Q12" s="6">
        <f t="shared" si="1"/>
        <v>359504055</v>
      </c>
    </row>
    <row r="13" spans="1:17">
      <c r="A13" s="1" t="s">
        <v>121</v>
      </c>
      <c r="C13" s="6">
        <v>0</v>
      </c>
      <c r="D13" s="3"/>
      <c r="E13" s="6">
        <v>0</v>
      </c>
      <c r="F13" s="3"/>
      <c r="G13" s="6">
        <v>0</v>
      </c>
      <c r="H13" s="3"/>
      <c r="I13" s="6">
        <f t="shared" si="0"/>
        <v>0</v>
      </c>
      <c r="J13" s="3"/>
      <c r="K13" s="6">
        <v>0</v>
      </c>
      <c r="L13" s="3"/>
      <c r="M13" s="6">
        <v>0</v>
      </c>
      <c r="N13" s="3"/>
      <c r="O13" s="6">
        <v>74930464</v>
      </c>
      <c r="P13" s="3"/>
      <c r="Q13" s="6">
        <f t="shared" si="1"/>
        <v>74930464</v>
      </c>
    </row>
    <row r="14" spans="1:17">
      <c r="A14" s="1" t="s">
        <v>62</v>
      </c>
      <c r="C14" s="6">
        <v>0</v>
      </c>
      <c r="D14" s="3"/>
      <c r="E14" s="6">
        <v>57284416</v>
      </c>
      <c r="F14" s="3"/>
      <c r="G14" s="6">
        <v>0</v>
      </c>
      <c r="H14" s="3"/>
      <c r="I14" s="6">
        <f t="shared" si="0"/>
        <v>57284416</v>
      </c>
      <c r="J14" s="3"/>
      <c r="K14" s="6">
        <v>0</v>
      </c>
      <c r="L14" s="3"/>
      <c r="M14" s="6">
        <v>394556180</v>
      </c>
      <c r="N14" s="3"/>
      <c r="O14" s="6">
        <v>359328748</v>
      </c>
      <c r="P14" s="3"/>
      <c r="Q14" s="6">
        <f t="shared" si="1"/>
        <v>753884928</v>
      </c>
    </row>
    <row r="15" spans="1:17">
      <c r="A15" s="1" t="s">
        <v>46</v>
      </c>
      <c r="C15" s="6">
        <v>0</v>
      </c>
      <c r="D15" s="3"/>
      <c r="E15" s="6">
        <v>47835229</v>
      </c>
      <c r="F15" s="3"/>
      <c r="G15" s="6">
        <v>0</v>
      </c>
      <c r="H15" s="3"/>
      <c r="I15" s="6">
        <f t="shared" si="0"/>
        <v>47835229</v>
      </c>
      <c r="J15" s="3"/>
      <c r="K15" s="6">
        <v>0</v>
      </c>
      <c r="L15" s="3"/>
      <c r="M15" s="6">
        <v>280959789</v>
      </c>
      <c r="N15" s="3"/>
      <c r="O15" s="6">
        <v>0</v>
      </c>
      <c r="P15" s="3"/>
      <c r="Q15" s="6">
        <f t="shared" si="1"/>
        <v>280959789</v>
      </c>
    </row>
    <row r="16" spans="1:17">
      <c r="A16" s="1" t="s">
        <v>65</v>
      </c>
      <c r="C16" s="6">
        <v>0</v>
      </c>
      <c r="D16" s="3"/>
      <c r="E16" s="6">
        <v>23049322</v>
      </c>
      <c r="F16" s="3"/>
      <c r="G16" s="6">
        <v>0</v>
      </c>
      <c r="H16" s="3"/>
      <c r="I16" s="6">
        <f t="shared" si="0"/>
        <v>23049322</v>
      </c>
      <c r="J16" s="3"/>
      <c r="K16" s="6">
        <v>0</v>
      </c>
      <c r="L16" s="3"/>
      <c r="M16" s="6">
        <v>187318621</v>
      </c>
      <c r="N16" s="3"/>
      <c r="O16" s="6">
        <v>0</v>
      </c>
      <c r="P16" s="3"/>
      <c r="Q16" s="6">
        <f t="shared" si="1"/>
        <v>187318621</v>
      </c>
    </row>
    <row r="17" spans="1:17">
      <c r="A17" s="1" t="s">
        <v>50</v>
      </c>
      <c r="C17" s="6">
        <v>0</v>
      </c>
      <c r="D17" s="3"/>
      <c r="E17" s="6">
        <v>86359747</v>
      </c>
      <c r="F17" s="3"/>
      <c r="G17" s="6">
        <v>0</v>
      </c>
      <c r="H17" s="3"/>
      <c r="I17" s="6">
        <f t="shared" si="0"/>
        <v>86359747</v>
      </c>
      <c r="J17" s="3"/>
      <c r="K17" s="6">
        <v>0</v>
      </c>
      <c r="L17" s="3"/>
      <c r="M17" s="6">
        <v>318596632</v>
      </c>
      <c r="N17" s="3"/>
      <c r="O17" s="6">
        <v>0</v>
      </c>
      <c r="P17" s="3"/>
      <c r="Q17" s="6">
        <f t="shared" si="1"/>
        <v>318596632</v>
      </c>
    </row>
    <row r="18" spans="1:17">
      <c r="A18" s="1" t="s">
        <v>53</v>
      </c>
      <c r="C18" s="6">
        <v>0</v>
      </c>
      <c r="D18" s="3"/>
      <c r="E18" s="6">
        <v>158822</v>
      </c>
      <c r="F18" s="3"/>
      <c r="G18" s="6">
        <v>0</v>
      </c>
      <c r="H18" s="3"/>
      <c r="I18" s="6">
        <f t="shared" si="0"/>
        <v>158822</v>
      </c>
      <c r="J18" s="3"/>
      <c r="K18" s="6">
        <v>0</v>
      </c>
      <c r="L18" s="3"/>
      <c r="M18" s="6">
        <v>752378</v>
      </c>
      <c r="N18" s="3"/>
      <c r="O18" s="6">
        <v>0</v>
      </c>
      <c r="P18" s="3"/>
      <c r="Q18" s="6">
        <f t="shared" si="1"/>
        <v>752378</v>
      </c>
    </row>
    <row r="19" spans="1:17" ht="24.75" thickBot="1">
      <c r="C19" s="13">
        <f>SUM(C8:C18)</f>
        <v>0</v>
      </c>
      <c r="D19" s="3"/>
      <c r="E19" s="13">
        <f>SUM(E8:E18)</f>
        <v>291664301</v>
      </c>
      <c r="F19" s="3"/>
      <c r="G19" s="13">
        <f>SUM(G8:G18)</f>
        <v>0</v>
      </c>
      <c r="H19" s="3"/>
      <c r="I19" s="13">
        <f>SUM(I8:I18)</f>
        <v>291664301</v>
      </c>
      <c r="J19" s="3"/>
      <c r="K19" s="13">
        <f>SUM(K8:K18)</f>
        <v>0</v>
      </c>
      <c r="L19" s="3"/>
      <c r="M19" s="13">
        <f>SUM(M8:M18)</f>
        <v>1726954779</v>
      </c>
      <c r="N19" s="3"/>
      <c r="O19" s="13">
        <f>SUM(O8:O18)</f>
        <v>757820368</v>
      </c>
      <c r="P19" s="3"/>
      <c r="Q19" s="13">
        <f>SUM(Q8:Q18)</f>
        <v>2484775147</v>
      </c>
    </row>
    <row r="20" spans="1:17" ht="24.75" thickTop="1">
      <c r="E20" s="2"/>
      <c r="M20" s="2"/>
      <c r="O20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9" sqref="K9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7" t="s">
        <v>128</v>
      </c>
      <c r="B6" s="17" t="s">
        <v>128</v>
      </c>
      <c r="C6" s="17" t="s">
        <v>128</v>
      </c>
      <c r="E6" s="17" t="s">
        <v>86</v>
      </c>
      <c r="F6" s="17" t="s">
        <v>86</v>
      </c>
      <c r="G6" s="17" t="s">
        <v>86</v>
      </c>
      <c r="I6" s="17" t="s">
        <v>87</v>
      </c>
      <c r="J6" s="17" t="s">
        <v>87</v>
      </c>
      <c r="K6" s="17" t="s">
        <v>87</v>
      </c>
    </row>
    <row r="7" spans="1:11" ht="24.75">
      <c r="A7" s="19" t="s">
        <v>129</v>
      </c>
      <c r="C7" s="19" t="s">
        <v>71</v>
      </c>
      <c r="E7" s="19" t="s">
        <v>130</v>
      </c>
      <c r="G7" s="19" t="s">
        <v>131</v>
      </c>
      <c r="I7" s="19" t="s">
        <v>130</v>
      </c>
      <c r="K7" s="19" t="s">
        <v>131</v>
      </c>
    </row>
    <row r="8" spans="1:11">
      <c r="A8" s="1" t="s">
        <v>77</v>
      </c>
      <c r="C8" s="3" t="s">
        <v>78</v>
      </c>
      <c r="D8" s="3"/>
      <c r="E8" s="6">
        <v>3179376</v>
      </c>
      <c r="F8" s="3"/>
      <c r="G8" s="12">
        <f>E8/$E$10</f>
        <v>0.99710844522165865</v>
      </c>
      <c r="H8" s="3"/>
      <c r="I8" s="6">
        <v>46225576</v>
      </c>
      <c r="J8" s="3"/>
      <c r="K8" s="12">
        <f>I8/$I$10</f>
        <v>0.99923471139683406</v>
      </c>
    </row>
    <row r="9" spans="1:11">
      <c r="A9" s="1" t="s">
        <v>81</v>
      </c>
      <c r="C9" s="3" t="s">
        <v>82</v>
      </c>
      <c r="D9" s="3"/>
      <c r="E9" s="6">
        <v>9220</v>
      </c>
      <c r="F9" s="3"/>
      <c r="G9" s="12">
        <f>E9/$E$10</f>
        <v>2.8915547783413139E-3</v>
      </c>
      <c r="H9" s="3"/>
      <c r="I9" s="6">
        <v>35403</v>
      </c>
      <c r="J9" s="3"/>
      <c r="K9" s="12">
        <f>I9/$I$10</f>
        <v>7.6528860316596415E-4</v>
      </c>
    </row>
    <row r="10" spans="1:11" ht="24.75" thickBot="1">
      <c r="C10" s="3"/>
      <c r="D10" s="3"/>
      <c r="E10" s="13">
        <f>SUM(E8:E9)</f>
        <v>3188596</v>
      </c>
      <c r="F10" s="3"/>
      <c r="G10" s="14">
        <f>SUM(G8:G9)</f>
        <v>1</v>
      </c>
      <c r="H10" s="3"/>
      <c r="I10" s="13">
        <f>SUM(I8:I9)</f>
        <v>46260979</v>
      </c>
      <c r="J10" s="3"/>
      <c r="K10" s="14">
        <f>SUM(K8:K9)</f>
        <v>1</v>
      </c>
    </row>
    <row r="11" spans="1:11" ht="24.75" thickTop="1">
      <c r="C11" s="3"/>
      <c r="D11" s="3"/>
      <c r="E11" s="6"/>
      <c r="F11" s="3"/>
      <c r="G11" s="3"/>
      <c r="H11" s="3"/>
      <c r="I11" s="6"/>
      <c r="J11" s="3"/>
      <c r="K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H2" sqref="H2"/>
    </sheetView>
  </sheetViews>
  <sheetFormatPr defaultRowHeight="24"/>
  <cols>
    <col min="1" max="1" width="28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84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6" t="s">
        <v>86</v>
      </c>
      <c r="E5" s="4" t="s">
        <v>139</v>
      </c>
    </row>
    <row r="6" spans="1:5" ht="24.75">
      <c r="A6" s="16" t="s">
        <v>132</v>
      </c>
      <c r="C6" s="17"/>
      <c r="E6" s="17" t="s">
        <v>140</v>
      </c>
    </row>
    <row r="7" spans="1:5" ht="24.75">
      <c r="A7" s="17" t="s">
        <v>132</v>
      </c>
      <c r="C7" s="17" t="s">
        <v>74</v>
      </c>
      <c r="E7" s="17" t="s">
        <v>74</v>
      </c>
    </row>
    <row r="8" spans="1:5">
      <c r="A8" s="1" t="s">
        <v>141</v>
      </c>
      <c r="C8" s="6">
        <v>0</v>
      </c>
      <c r="D8" s="3"/>
      <c r="E8" s="6">
        <v>36643365</v>
      </c>
    </row>
    <row r="9" spans="1:5" ht="24.75" thickBot="1">
      <c r="C9" s="13">
        <f>SUM(C8:C8)</f>
        <v>0</v>
      </c>
      <c r="D9" s="3"/>
      <c r="E9" s="13">
        <f>SUM(E8:E8)</f>
        <v>36643365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3"/>
  <sheetViews>
    <sheetView rightToLeft="1" topLeftCell="A10" workbookViewId="0">
      <selection activeCell="Y33" sqref="Y33"/>
    </sheetView>
  </sheetViews>
  <sheetFormatPr defaultRowHeight="24"/>
  <cols>
    <col min="1" max="1" width="28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5" style="1" bestFit="1" customWidth="1"/>
    <col min="16" max="16" width="0.85546875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6" t="s">
        <v>3</v>
      </c>
      <c r="C6" s="17" t="s">
        <v>136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J8" s="5"/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7">
        <v>46639</v>
      </c>
      <c r="D9" s="7"/>
      <c r="E9" s="7">
        <v>1170324778</v>
      </c>
      <c r="F9" s="7"/>
      <c r="G9" s="7">
        <v>1185927117.5610001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46639</v>
      </c>
      <c r="R9" s="7"/>
      <c r="S9" s="7">
        <v>27220</v>
      </c>
      <c r="T9" s="7"/>
      <c r="U9" s="7">
        <v>1170324778</v>
      </c>
      <c r="V9" s="7"/>
      <c r="W9" s="7">
        <v>1261959974.1989999</v>
      </c>
      <c r="X9" s="7"/>
      <c r="Y9" s="12">
        <v>2.531393290489399E-2</v>
      </c>
    </row>
    <row r="10" spans="1:25">
      <c r="A10" s="1" t="s">
        <v>16</v>
      </c>
      <c r="C10" s="7">
        <v>209025</v>
      </c>
      <c r="D10" s="7"/>
      <c r="E10" s="7">
        <v>1881971234</v>
      </c>
      <c r="F10" s="7"/>
      <c r="G10" s="7">
        <v>2626355647.8000002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209025</v>
      </c>
      <c r="R10" s="7"/>
      <c r="S10" s="7">
        <v>12550</v>
      </c>
      <c r="T10" s="7"/>
      <c r="U10" s="7">
        <v>1881971234</v>
      </c>
      <c r="V10" s="7"/>
      <c r="W10" s="7">
        <v>2607655330.6875</v>
      </c>
      <c r="X10" s="7"/>
      <c r="Y10" s="12">
        <v>5.2307532274952592E-2</v>
      </c>
    </row>
    <row r="11" spans="1:25">
      <c r="A11" s="1" t="s">
        <v>17</v>
      </c>
      <c r="C11" s="7">
        <v>51267</v>
      </c>
      <c r="D11" s="7"/>
      <c r="E11" s="7">
        <v>1608736296</v>
      </c>
      <c r="F11" s="7"/>
      <c r="G11" s="7">
        <v>1908525452.5574999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51267</v>
      </c>
      <c r="R11" s="7"/>
      <c r="S11" s="7">
        <v>39850</v>
      </c>
      <c r="T11" s="7"/>
      <c r="U11" s="7">
        <v>1608736296</v>
      </c>
      <c r="V11" s="7"/>
      <c r="W11" s="7">
        <v>2030834159.7974999</v>
      </c>
      <c r="X11" s="7"/>
      <c r="Y11" s="12">
        <v>4.073694943828228E-2</v>
      </c>
    </row>
    <row r="12" spans="1:25">
      <c r="A12" s="1" t="s">
        <v>18</v>
      </c>
      <c r="C12" s="7">
        <v>4940</v>
      </c>
      <c r="D12" s="7"/>
      <c r="E12" s="7">
        <v>142551315</v>
      </c>
      <c r="F12" s="7"/>
      <c r="G12" s="7">
        <v>186603066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4940</v>
      </c>
      <c r="R12" s="7"/>
      <c r="S12" s="7">
        <v>38550</v>
      </c>
      <c r="T12" s="7"/>
      <c r="U12" s="7">
        <v>142551315</v>
      </c>
      <c r="V12" s="7"/>
      <c r="W12" s="7">
        <v>189303899.84999999</v>
      </c>
      <c r="X12" s="7"/>
      <c r="Y12" s="12">
        <v>3.7972885966365928E-3</v>
      </c>
    </row>
    <row r="13" spans="1:25">
      <c r="A13" s="1" t="s">
        <v>19</v>
      </c>
      <c r="C13" s="7">
        <v>238228</v>
      </c>
      <c r="D13" s="7"/>
      <c r="E13" s="7">
        <v>1368302398</v>
      </c>
      <c r="F13" s="7"/>
      <c r="G13" s="7">
        <v>1018758957.7068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238228</v>
      </c>
      <c r="R13" s="7"/>
      <c r="S13" s="7">
        <v>5013</v>
      </c>
      <c r="T13" s="7"/>
      <c r="U13" s="7">
        <v>1368302398</v>
      </c>
      <c r="V13" s="7"/>
      <c r="W13" s="7">
        <v>1187131254.0641999</v>
      </c>
      <c r="X13" s="7"/>
      <c r="Y13" s="12">
        <v>2.381292713642362E-2</v>
      </c>
    </row>
    <row r="14" spans="1:25">
      <c r="A14" s="1" t="s">
        <v>20</v>
      </c>
      <c r="C14" s="7">
        <v>61312</v>
      </c>
      <c r="D14" s="7"/>
      <c r="E14" s="7">
        <v>1166412000</v>
      </c>
      <c r="F14" s="7"/>
      <c r="G14" s="7">
        <v>1208582849.0880001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61312</v>
      </c>
      <c r="R14" s="7"/>
      <c r="S14" s="7">
        <v>20600</v>
      </c>
      <c r="T14" s="7"/>
      <c r="U14" s="7">
        <v>1166412000</v>
      </c>
      <c r="V14" s="7"/>
      <c r="W14" s="7">
        <v>1255512188.1600001</v>
      </c>
      <c r="X14" s="7"/>
      <c r="Y14" s="12">
        <v>2.5184595345452018E-2</v>
      </c>
    </row>
    <row r="15" spans="1:25">
      <c r="A15" s="1" t="s">
        <v>21</v>
      </c>
      <c r="C15" s="7">
        <v>182300</v>
      </c>
      <c r="D15" s="7"/>
      <c r="E15" s="7">
        <v>2132341414</v>
      </c>
      <c r="F15" s="7"/>
      <c r="G15" s="7">
        <v>1902760807.5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182300</v>
      </c>
      <c r="R15" s="7"/>
      <c r="S15" s="7">
        <v>11530</v>
      </c>
      <c r="T15" s="7"/>
      <c r="U15" s="7">
        <v>2132341414</v>
      </c>
      <c r="V15" s="7"/>
      <c r="W15" s="7">
        <v>2089412581.95</v>
      </c>
      <c r="X15" s="7"/>
      <c r="Y15" s="12">
        <v>4.1911986902512598E-2</v>
      </c>
    </row>
    <row r="16" spans="1:25">
      <c r="A16" s="1" t="s">
        <v>22</v>
      </c>
      <c r="C16" s="7">
        <v>113923</v>
      </c>
      <c r="D16" s="7"/>
      <c r="E16" s="7">
        <v>741186674</v>
      </c>
      <c r="F16" s="7"/>
      <c r="G16" s="7">
        <v>960318941.11199999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113923</v>
      </c>
      <c r="R16" s="7"/>
      <c r="S16" s="7">
        <v>8990</v>
      </c>
      <c r="T16" s="7"/>
      <c r="U16" s="7">
        <v>741186674</v>
      </c>
      <c r="V16" s="7"/>
      <c r="W16" s="7">
        <v>1018073971.7685</v>
      </c>
      <c r="X16" s="7"/>
      <c r="Y16" s="12">
        <v>2.0421769897991087E-2</v>
      </c>
    </row>
    <row r="17" spans="1:25">
      <c r="A17" s="1" t="s">
        <v>23</v>
      </c>
      <c r="C17" s="7">
        <v>229269</v>
      </c>
      <c r="D17" s="7"/>
      <c r="E17" s="7">
        <v>2258272021</v>
      </c>
      <c r="F17" s="7"/>
      <c r="G17" s="7">
        <v>2534301925.8839998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229269</v>
      </c>
      <c r="R17" s="7"/>
      <c r="S17" s="7">
        <v>11390</v>
      </c>
      <c r="T17" s="7"/>
      <c r="U17" s="7">
        <v>2258272021</v>
      </c>
      <c r="V17" s="7"/>
      <c r="W17" s="7">
        <v>2595836235.2354999</v>
      </c>
      <c r="X17" s="7"/>
      <c r="Y17" s="12">
        <v>5.2070450437663438E-2</v>
      </c>
    </row>
    <row r="18" spans="1:25">
      <c r="A18" s="1" t="s">
        <v>24</v>
      </c>
      <c r="C18" s="7">
        <v>78457</v>
      </c>
      <c r="D18" s="7"/>
      <c r="E18" s="7">
        <v>1245409784</v>
      </c>
      <c r="F18" s="7"/>
      <c r="G18" s="7">
        <v>1211187508.6005001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78457</v>
      </c>
      <c r="R18" s="7"/>
      <c r="S18" s="7">
        <v>14060</v>
      </c>
      <c r="T18" s="7"/>
      <c r="U18" s="7">
        <v>1245409784</v>
      </c>
      <c r="V18" s="7"/>
      <c r="W18" s="7">
        <v>1096541942.7509999</v>
      </c>
      <c r="X18" s="7"/>
      <c r="Y18" s="12">
        <v>2.199577620028681E-2</v>
      </c>
    </row>
    <row r="19" spans="1:25">
      <c r="A19" s="1" t="s">
        <v>25</v>
      </c>
      <c r="C19" s="7">
        <v>32679</v>
      </c>
      <c r="D19" s="7"/>
      <c r="E19" s="7">
        <v>1017239713</v>
      </c>
      <c r="F19" s="7"/>
      <c r="G19" s="7">
        <v>1132086914.2574999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32679</v>
      </c>
      <c r="R19" s="7"/>
      <c r="S19" s="7">
        <v>35150</v>
      </c>
      <c r="T19" s="7"/>
      <c r="U19" s="7">
        <v>1017239713</v>
      </c>
      <c r="V19" s="7"/>
      <c r="W19" s="7">
        <v>1141832282.2425001</v>
      </c>
      <c r="X19" s="7"/>
      <c r="Y19" s="12">
        <v>2.2904265089449403E-2</v>
      </c>
    </row>
    <row r="20" spans="1:25">
      <c r="A20" s="1" t="s">
        <v>26</v>
      </c>
      <c r="C20" s="7">
        <v>4002</v>
      </c>
      <c r="D20" s="7"/>
      <c r="E20" s="7">
        <v>297569867</v>
      </c>
      <c r="F20" s="7"/>
      <c r="G20" s="7">
        <v>329093396.96625</v>
      </c>
      <c r="H20" s="7"/>
      <c r="I20" s="7">
        <v>0</v>
      </c>
      <c r="J20" s="7"/>
      <c r="K20" s="7">
        <v>0</v>
      </c>
      <c r="L20" s="7"/>
      <c r="M20" s="7">
        <v>-4002</v>
      </c>
      <c r="N20" s="7"/>
      <c r="O20" s="7">
        <v>333930072</v>
      </c>
      <c r="P20" s="7"/>
      <c r="Q20" s="7">
        <v>0</v>
      </c>
      <c r="R20" s="7"/>
      <c r="S20" s="7">
        <v>0</v>
      </c>
      <c r="T20" s="7"/>
      <c r="U20" s="7">
        <v>0</v>
      </c>
      <c r="V20" s="7"/>
      <c r="W20" s="7">
        <v>0</v>
      </c>
      <c r="X20" s="7"/>
      <c r="Y20" s="12">
        <v>0</v>
      </c>
    </row>
    <row r="21" spans="1:25">
      <c r="A21" s="1" t="s">
        <v>27</v>
      </c>
      <c r="C21" s="7">
        <v>26201</v>
      </c>
      <c r="D21" s="7"/>
      <c r="E21" s="7">
        <v>775718969</v>
      </c>
      <c r="F21" s="7"/>
      <c r="G21" s="7">
        <v>870120787.33203697</v>
      </c>
      <c r="H21" s="7"/>
      <c r="I21" s="7">
        <v>0</v>
      </c>
      <c r="J21" s="7"/>
      <c r="K21" s="7">
        <v>0</v>
      </c>
      <c r="L21" s="7"/>
      <c r="M21" s="7">
        <v>-26201</v>
      </c>
      <c r="N21" s="7"/>
      <c r="O21" s="7">
        <v>889961589</v>
      </c>
      <c r="P21" s="7"/>
      <c r="Q21" s="7">
        <v>0</v>
      </c>
      <c r="R21" s="7"/>
      <c r="S21" s="7">
        <v>0</v>
      </c>
      <c r="T21" s="7"/>
      <c r="U21" s="7">
        <v>0</v>
      </c>
      <c r="V21" s="7"/>
      <c r="W21" s="7">
        <v>0</v>
      </c>
      <c r="X21" s="7"/>
      <c r="Y21" s="12">
        <v>0</v>
      </c>
    </row>
    <row r="22" spans="1:25">
      <c r="A22" s="1" t="s">
        <v>28</v>
      </c>
      <c r="C22" s="7">
        <v>226627</v>
      </c>
      <c r="D22" s="7"/>
      <c r="E22" s="7">
        <v>1420760765</v>
      </c>
      <c r="F22" s="7"/>
      <c r="G22" s="7">
        <v>1655797484.7225001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226627</v>
      </c>
      <c r="R22" s="7"/>
      <c r="S22" s="7">
        <v>7450</v>
      </c>
      <c r="T22" s="7"/>
      <c r="U22" s="7">
        <v>1420760765</v>
      </c>
      <c r="V22" s="7"/>
      <c r="W22" s="7">
        <v>1678325341.6575</v>
      </c>
      <c r="X22" s="7"/>
      <c r="Y22" s="12">
        <v>3.3665897461024961E-2</v>
      </c>
    </row>
    <row r="23" spans="1:25">
      <c r="A23" s="1" t="s">
        <v>29</v>
      </c>
      <c r="C23" s="7">
        <v>40538</v>
      </c>
      <c r="D23" s="7"/>
      <c r="E23" s="7">
        <v>773861153</v>
      </c>
      <c r="F23" s="7"/>
      <c r="G23" s="7">
        <v>877261312.05299997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40538</v>
      </c>
      <c r="R23" s="7"/>
      <c r="S23" s="7">
        <v>20980</v>
      </c>
      <c r="T23" s="7"/>
      <c r="U23" s="7">
        <v>773861153</v>
      </c>
      <c r="V23" s="7"/>
      <c r="W23" s="7">
        <v>845426840.92200005</v>
      </c>
      <c r="X23" s="7"/>
      <c r="Y23" s="12">
        <v>1.6958603097281144E-2</v>
      </c>
    </row>
    <row r="24" spans="1:25">
      <c r="A24" s="1" t="s">
        <v>30</v>
      </c>
      <c r="C24" s="7">
        <v>26199</v>
      </c>
      <c r="D24" s="7"/>
      <c r="E24" s="7">
        <v>567438465</v>
      </c>
      <c r="F24" s="7"/>
      <c r="G24" s="7">
        <v>801346677.78149998</v>
      </c>
      <c r="H24" s="7"/>
      <c r="I24" s="7">
        <v>44651</v>
      </c>
      <c r="J24" s="7"/>
      <c r="K24" s="7">
        <v>1322896098</v>
      </c>
      <c r="L24" s="7"/>
      <c r="M24" s="7">
        <v>0</v>
      </c>
      <c r="N24" s="7"/>
      <c r="O24" s="7">
        <v>0</v>
      </c>
      <c r="P24" s="7"/>
      <c r="Q24" s="7">
        <v>70850</v>
      </c>
      <c r="R24" s="7"/>
      <c r="S24" s="7">
        <v>31000</v>
      </c>
      <c r="T24" s="7"/>
      <c r="U24" s="7">
        <v>1890334563</v>
      </c>
      <c r="V24" s="7"/>
      <c r="W24" s="7">
        <v>2183281717.5</v>
      </c>
      <c r="X24" s="7"/>
      <c r="Y24" s="12">
        <v>4.3794928554969789E-2</v>
      </c>
    </row>
    <row r="25" spans="1:25">
      <c r="A25" s="1" t="s">
        <v>31</v>
      </c>
      <c r="C25" s="7">
        <v>58386</v>
      </c>
      <c r="D25" s="7"/>
      <c r="E25" s="7">
        <v>875688397</v>
      </c>
      <c r="F25" s="7"/>
      <c r="G25" s="7">
        <v>1445741608.2030001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58386</v>
      </c>
      <c r="R25" s="7"/>
      <c r="S25" s="7">
        <v>26930</v>
      </c>
      <c r="T25" s="7"/>
      <c r="U25" s="7">
        <v>875688397</v>
      </c>
      <c r="V25" s="7"/>
      <c r="W25" s="7">
        <v>1562979586.869</v>
      </c>
      <c r="X25" s="7"/>
      <c r="Y25" s="12">
        <v>3.1352151575832564E-2</v>
      </c>
    </row>
    <row r="26" spans="1:25">
      <c r="A26" s="1" t="s">
        <v>32</v>
      </c>
      <c r="C26" s="7">
        <v>303947</v>
      </c>
      <c r="D26" s="7"/>
      <c r="E26" s="7">
        <v>1127709525</v>
      </c>
      <c r="F26" s="7"/>
      <c r="G26" s="7">
        <v>1005819117.60015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303947</v>
      </c>
      <c r="R26" s="7"/>
      <c r="S26" s="7">
        <v>3432</v>
      </c>
      <c r="T26" s="7"/>
      <c r="U26" s="7">
        <v>1127709525</v>
      </c>
      <c r="V26" s="7"/>
      <c r="W26" s="7">
        <v>1036939384.6812</v>
      </c>
      <c r="X26" s="7"/>
      <c r="Y26" s="12">
        <v>2.080019536825874E-2</v>
      </c>
    </row>
    <row r="27" spans="1:25">
      <c r="A27" s="1" t="s">
        <v>33</v>
      </c>
      <c r="C27" s="7">
        <v>520309</v>
      </c>
      <c r="D27" s="7"/>
      <c r="E27" s="7">
        <v>1952808693</v>
      </c>
      <c r="F27" s="7"/>
      <c r="G27" s="7">
        <v>2620201875.9057002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520309</v>
      </c>
      <c r="R27" s="7"/>
      <c r="S27" s="7">
        <v>5250</v>
      </c>
      <c r="T27" s="7"/>
      <c r="U27" s="7">
        <v>1952808693</v>
      </c>
      <c r="V27" s="7"/>
      <c r="W27" s="7">
        <v>2715369097.6125002</v>
      </c>
      <c r="X27" s="7"/>
      <c r="Y27" s="12">
        <v>5.4468186435639047E-2</v>
      </c>
    </row>
    <row r="28" spans="1:25">
      <c r="A28" s="1" t="s">
        <v>34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97724</v>
      </c>
      <c r="J28" s="7"/>
      <c r="K28" s="7">
        <v>1633505284</v>
      </c>
      <c r="L28" s="7"/>
      <c r="M28" s="7">
        <v>0</v>
      </c>
      <c r="N28" s="7"/>
      <c r="O28" s="7">
        <v>0</v>
      </c>
      <c r="P28" s="7"/>
      <c r="Q28" s="7">
        <v>97724</v>
      </c>
      <c r="R28" s="7"/>
      <c r="S28" s="7">
        <v>17470</v>
      </c>
      <c r="T28" s="7"/>
      <c r="U28" s="7">
        <v>1633505284</v>
      </c>
      <c r="V28" s="7"/>
      <c r="W28" s="7">
        <v>1697080212.234</v>
      </c>
      <c r="X28" s="7"/>
      <c r="Y28" s="12">
        <v>3.4042105538238214E-2</v>
      </c>
    </row>
    <row r="29" spans="1:25">
      <c r="A29" s="1" t="s">
        <v>35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767995</v>
      </c>
      <c r="J29" s="7"/>
      <c r="K29" s="7">
        <v>1691156914</v>
      </c>
      <c r="L29" s="7"/>
      <c r="M29" s="7">
        <v>0</v>
      </c>
      <c r="N29" s="7"/>
      <c r="O29" s="7">
        <v>0</v>
      </c>
      <c r="P29" s="7"/>
      <c r="Q29" s="7">
        <v>767995</v>
      </c>
      <c r="R29" s="7"/>
      <c r="S29" s="7">
        <v>2251</v>
      </c>
      <c r="T29" s="7"/>
      <c r="U29" s="7">
        <v>1691156914</v>
      </c>
      <c r="V29" s="7"/>
      <c r="W29" s="7">
        <v>1718470642.36725</v>
      </c>
      <c r="X29" s="7"/>
      <c r="Y29" s="12">
        <v>3.4471180884739279E-2</v>
      </c>
    </row>
    <row r="30" spans="1:25">
      <c r="A30" s="1" t="s">
        <v>36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357536</v>
      </c>
      <c r="J30" s="7"/>
      <c r="K30" s="7">
        <v>1681296764</v>
      </c>
      <c r="L30" s="7"/>
      <c r="M30" s="7">
        <v>0</v>
      </c>
      <c r="N30" s="7"/>
      <c r="O30" s="7">
        <v>0</v>
      </c>
      <c r="P30" s="7"/>
      <c r="Q30" s="7">
        <v>357536</v>
      </c>
      <c r="R30" s="7"/>
      <c r="S30" s="7">
        <v>4610</v>
      </c>
      <c r="T30" s="7"/>
      <c r="U30" s="7">
        <v>1681296764</v>
      </c>
      <c r="V30" s="7"/>
      <c r="W30" s="7">
        <v>1638433926.2880001</v>
      </c>
      <c r="X30" s="7"/>
      <c r="Y30" s="12">
        <v>3.286570677923592E-2</v>
      </c>
    </row>
    <row r="31" spans="1:25" ht="24.75" thickBot="1">
      <c r="C31" s="7"/>
      <c r="D31" s="7"/>
      <c r="E31" s="8">
        <f>SUM(E9:E30)</f>
        <v>22524303461</v>
      </c>
      <c r="F31" s="7"/>
      <c r="G31" s="8">
        <f>SUM(G9:G30)</f>
        <v>25480791448.631439</v>
      </c>
      <c r="H31" s="7"/>
      <c r="I31" s="7"/>
      <c r="J31" s="7"/>
      <c r="K31" s="8">
        <f>SUM(K9:K30)</f>
        <v>6328855060</v>
      </c>
      <c r="L31" s="7"/>
      <c r="M31" s="7"/>
      <c r="N31" s="7"/>
      <c r="O31" s="8">
        <f>SUM(O9:O30)</f>
        <v>1223891661</v>
      </c>
      <c r="P31" s="7"/>
      <c r="Q31" s="7"/>
      <c r="R31" s="7"/>
      <c r="S31" s="7"/>
      <c r="T31" s="7"/>
      <c r="U31" s="8">
        <f>SUM(U9:U30)</f>
        <v>27779869685</v>
      </c>
      <c r="V31" s="7"/>
      <c r="W31" s="8">
        <f>SUM(W9:W30)</f>
        <v>31550400570.837151</v>
      </c>
      <c r="X31" s="7"/>
      <c r="Y31" s="9">
        <f>SUM(Y9:Y30)</f>
        <v>0.63287642991976412</v>
      </c>
    </row>
    <row r="32" spans="1:25" ht="24.75" thickTop="1">
      <c r="Y32" s="11"/>
    </row>
    <row r="33" spans="25:25">
      <c r="Y33" s="2"/>
    </row>
  </sheetData>
  <mergeCells count="21"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rightToLeft="1" tabSelected="1" topLeftCell="H1" workbookViewId="0">
      <selection activeCell="AK9" sqref="AK9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17" t="s">
        <v>38</v>
      </c>
      <c r="B6" s="17" t="s">
        <v>38</v>
      </c>
      <c r="C6" s="17" t="s">
        <v>38</v>
      </c>
      <c r="D6" s="17" t="s">
        <v>38</v>
      </c>
      <c r="E6" s="17" t="s">
        <v>38</v>
      </c>
      <c r="F6" s="17" t="s">
        <v>38</v>
      </c>
      <c r="G6" s="17" t="s">
        <v>38</v>
      </c>
      <c r="H6" s="17" t="s">
        <v>38</v>
      </c>
      <c r="I6" s="17" t="s">
        <v>38</v>
      </c>
      <c r="J6" s="17" t="s">
        <v>38</v>
      </c>
      <c r="K6" s="17" t="s">
        <v>38</v>
      </c>
      <c r="L6" s="17" t="s">
        <v>38</v>
      </c>
      <c r="M6" s="17" t="s">
        <v>38</v>
      </c>
      <c r="O6" s="17" t="s">
        <v>136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>
      <c r="A7" s="16" t="s">
        <v>39</v>
      </c>
      <c r="C7" s="16" t="s">
        <v>40</v>
      </c>
      <c r="E7" s="16" t="s">
        <v>41</v>
      </c>
      <c r="G7" s="16" t="s">
        <v>42</v>
      </c>
      <c r="I7" s="16" t="s">
        <v>43</v>
      </c>
      <c r="K7" s="16" t="s">
        <v>44</v>
      </c>
      <c r="M7" s="16" t="s">
        <v>37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45</v>
      </c>
      <c r="AG7" s="16" t="s">
        <v>8</v>
      </c>
      <c r="AI7" s="16" t="s">
        <v>9</v>
      </c>
      <c r="AK7" s="16" t="s">
        <v>13</v>
      </c>
    </row>
    <row r="8" spans="1:37" ht="24.75">
      <c r="A8" s="17" t="s">
        <v>39</v>
      </c>
      <c r="C8" s="17" t="s">
        <v>40</v>
      </c>
      <c r="E8" s="17" t="s">
        <v>41</v>
      </c>
      <c r="G8" s="17" t="s">
        <v>42</v>
      </c>
      <c r="I8" s="17" t="s">
        <v>43</v>
      </c>
      <c r="K8" s="17" t="s">
        <v>44</v>
      </c>
      <c r="M8" s="17" t="s">
        <v>37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Z8" s="5"/>
      <c r="AA8" s="17" t="s">
        <v>14</v>
      </c>
      <c r="AB8" s="5"/>
      <c r="AC8" s="17" t="s">
        <v>7</v>
      </c>
      <c r="AE8" s="17" t="s">
        <v>45</v>
      </c>
      <c r="AG8" s="17" t="s">
        <v>8</v>
      </c>
      <c r="AI8" s="17" t="s">
        <v>9</v>
      </c>
      <c r="AK8" s="17" t="s">
        <v>13</v>
      </c>
    </row>
    <row r="9" spans="1:37">
      <c r="A9" s="1" t="s">
        <v>46</v>
      </c>
      <c r="C9" s="3" t="s">
        <v>47</v>
      </c>
      <c r="D9" s="3"/>
      <c r="E9" s="3" t="s">
        <v>47</v>
      </c>
      <c r="F9" s="3"/>
      <c r="G9" s="3" t="s">
        <v>48</v>
      </c>
      <c r="H9" s="3"/>
      <c r="I9" s="3" t="s">
        <v>49</v>
      </c>
      <c r="J9" s="3"/>
      <c r="K9" s="6">
        <v>0</v>
      </c>
      <c r="L9" s="3"/>
      <c r="M9" s="6">
        <v>0</v>
      </c>
      <c r="N9" s="3"/>
      <c r="O9" s="6">
        <v>2831</v>
      </c>
      <c r="P9" s="3"/>
      <c r="Q9" s="6">
        <v>2497790979</v>
      </c>
      <c r="R9" s="3"/>
      <c r="S9" s="6">
        <v>2751799345</v>
      </c>
      <c r="T9" s="3"/>
      <c r="U9" s="6">
        <v>0</v>
      </c>
      <c r="V9" s="3"/>
      <c r="W9" s="6">
        <v>0</v>
      </c>
      <c r="X9" s="3"/>
      <c r="Y9" s="6">
        <v>0</v>
      </c>
      <c r="Z9" s="3"/>
      <c r="AA9" s="6">
        <v>0</v>
      </c>
      <c r="AB9" s="3"/>
      <c r="AC9" s="6">
        <v>2831</v>
      </c>
      <c r="AD9" s="3"/>
      <c r="AE9" s="6">
        <v>989100</v>
      </c>
      <c r="AF9" s="3"/>
      <c r="AG9" s="6">
        <v>2497790979</v>
      </c>
      <c r="AH9" s="3"/>
      <c r="AI9" s="6">
        <v>2799634574</v>
      </c>
      <c r="AJ9" s="3"/>
      <c r="AK9" s="12">
        <v>5.6158486174999668E-2</v>
      </c>
    </row>
    <row r="10" spans="1:37">
      <c r="A10" s="1" t="s">
        <v>50</v>
      </c>
      <c r="C10" s="3" t="s">
        <v>47</v>
      </c>
      <c r="D10" s="3"/>
      <c r="E10" s="3" t="s">
        <v>47</v>
      </c>
      <c r="F10" s="3"/>
      <c r="G10" s="3" t="s">
        <v>51</v>
      </c>
      <c r="H10" s="3"/>
      <c r="I10" s="3" t="s">
        <v>52</v>
      </c>
      <c r="J10" s="3"/>
      <c r="K10" s="6">
        <v>0</v>
      </c>
      <c r="L10" s="3"/>
      <c r="M10" s="6">
        <v>0</v>
      </c>
      <c r="N10" s="3"/>
      <c r="O10" s="6">
        <v>6015</v>
      </c>
      <c r="P10" s="3"/>
      <c r="Q10" s="6">
        <v>3997165446</v>
      </c>
      <c r="R10" s="3"/>
      <c r="S10" s="6">
        <v>4229402331</v>
      </c>
      <c r="T10" s="3"/>
      <c r="U10" s="6">
        <v>0</v>
      </c>
      <c r="V10" s="3"/>
      <c r="W10" s="6">
        <v>0</v>
      </c>
      <c r="X10" s="3"/>
      <c r="Y10" s="6">
        <v>0</v>
      </c>
      <c r="Z10" s="3"/>
      <c r="AA10" s="6">
        <v>0</v>
      </c>
      <c r="AB10" s="3"/>
      <c r="AC10" s="6">
        <v>6015</v>
      </c>
      <c r="AD10" s="3"/>
      <c r="AE10" s="6">
        <v>717630</v>
      </c>
      <c r="AF10" s="3"/>
      <c r="AG10" s="6">
        <v>3997165446</v>
      </c>
      <c r="AH10" s="3"/>
      <c r="AI10" s="6">
        <v>4315762076</v>
      </c>
      <c r="AJ10" s="3"/>
      <c r="AK10" s="12">
        <v>8.6570821467371203E-2</v>
      </c>
    </row>
    <row r="11" spans="1:37">
      <c r="A11" s="1" t="s">
        <v>53</v>
      </c>
      <c r="C11" s="3" t="s">
        <v>47</v>
      </c>
      <c r="D11" s="3"/>
      <c r="E11" s="3" t="s">
        <v>47</v>
      </c>
      <c r="F11" s="3"/>
      <c r="G11" s="3" t="s">
        <v>54</v>
      </c>
      <c r="H11" s="3"/>
      <c r="I11" s="3" t="s">
        <v>55</v>
      </c>
      <c r="J11" s="3"/>
      <c r="K11" s="6">
        <v>0</v>
      </c>
      <c r="L11" s="3"/>
      <c r="M11" s="6">
        <v>0</v>
      </c>
      <c r="N11" s="3"/>
      <c r="O11" s="6">
        <v>9</v>
      </c>
      <c r="P11" s="3"/>
      <c r="Q11" s="6">
        <v>8128562</v>
      </c>
      <c r="R11" s="3"/>
      <c r="S11" s="6">
        <v>8722118</v>
      </c>
      <c r="T11" s="3"/>
      <c r="U11" s="6">
        <v>0</v>
      </c>
      <c r="V11" s="3"/>
      <c r="W11" s="6">
        <v>0</v>
      </c>
      <c r="X11" s="3"/>
      <c r="Y11" s="6">
        <v>0</v>
      </c>
      <c r="Z11" s="3"/>
      <c r="AA11" s="6">
        <v>0</v>
      </c>
      <c r="AB11" s="3"/>
      <c r="AC11" s="6">
        <v>9</v>
      </c>
      <c r="AD11" s="3"/>
      <c r="AE11" s="6">
        <v>986950</v>
      </c>
      <c r="AF11" s="3"/>
      <c r="AG11" s="6">
        <v>8128562</v>
      </c>
      <c r="AH11" s="3"/>
      <c r="AI11" s="6">
        <v>8880940</v>
      </c>
      <c r="AJ11" s="3"/>
      <c r="AK11" s="12">
        <v>1.7814473033115268E-4</v>
      </c>
    </row>
    <row r="12" spans="1:37">
      <c r="A12" s="1" t="s">
        <v>56</v>
      </c>
      <c r="C12" s="3" t="s">
        <v>47</v>
      </c>
      <c r="D12" s="3"/>
      <c r="E12" s="3" t="s">
        <v>47</v>
      </c>
      <c r="F12" s="3"/>
      <c r="G12" s="3" t="s">
        <v>57</v>
      </c>
      <c r="H12" s="3"/>
      <c r="I12" s="3" t="s">
        <v>58</v>
      </c>
      <c r="J12" s="3"/>
      <c r="K12" s="6">
        <v>0</v>
      </c>
      <c r="L12" s="3"/>
      <c r="M12" s="6">
        <v>0</v>
      </c>
      <c r="N12" s="3"/>
      <c r="O12" s="6">
        <v>3339</v>
      </c>
      <c r="P12" s="3"/>
      <c r="Q12" s="6">
        <v>2599987510</v>
      </c>
      <c r="R12" s="3"/>
      <c r="S12" s="6">
        <v>2889681160</v>
      </c>
      <c r="T12" s="3"/>
      <c r="U12" s="6">
        <v>0</v>
      </c>
      <c r="V12" s="3"/>
      <c r="W12" s="6">
        <v>0</v>
      </c>
      <c r="X12" s="3"/>
      <c r="Y12" s="6">
        <v>0</v>
      </c>
      <c r="Z12" s="3"/>
      <c r="AA12" s="6">
        <v>0</v>
      </c>
      <c r="AB12" s="3"/>
      <c r="AC12" s="6">
        <v>3339</v>
      </c>
      <c r="AD12" s="3"/>
      <c r="AE12" s="6">
        <v>878870</v>
      </c>
      <c r="AF12" s="3"/>
      <c r="AG12" s="6">
        <v>2599987510</v>
      </c>
      <c r="AH12" s="3"/>
      <c r="AI12" s="6">
        <v>2934015043</v>
      </c>
      <c r="AJ12" s="3"/>
      <c r="AK12" s="12">
        <v>5.8854053582478923E-2</v>
      </c>
    </row>
    <row r="13" spans="1:37">
      <c r="A13" s="1" t="s">
        <v>59</v>
      </c>
      <c r="C13" s="3" t="s">
        <v>47</v>
      </c>
      <c r="D13" s="3"/>
      <c r="E13" s="3" t="s">
        <v>47</v>
      </c>
      <c r="F13" s="3"/>
      <c r="G13" s="3" t="s">
        <v>60</v>
      </c>
      <c r="H13" s="3"/>
      <c r="I13" s="3" t="s">
        <v>61</v>
      </c>
      <c r="J13" s="3"/>
      <c r="K13" s="6">
        <v>0</v>
      </c>
      <c r="L13" s="3"/>
      <c r="M13" s="6">
        <v>0</v>
      </c>
      <c r="N13" s="3"/>
      <c r="O13" s="6">
        <v>2960</v>
      </c>
      <c r="P13" s="3"/>
      <c r="Q13" s="6">
        <v>2252414784</v>
      </c>
      <c r="R13" s="3"/>
      <c r="S13" s="6">
        <v>2532531295</v>
      </c>
      <c r="T13" s="3"/>
      <c r="U13" s="6">
        <v>0</v>
      </c>
      <c r="V13" s="3"/>
      <c r="W13" s="6">
        <v>0</v>
      </c>
      <c r="X13" s="3"/>
      <c r="Y13" s="6">
        <v>0</v>
      </c>
      <c r="Z13" s="3"/>
      <c r="AA13" s="6">
        <v>0</v>
      </c>
      <c r="AB13" s="3"/>
      <c r="AC13" s="6">
        <v>2960</v>
      </c>
      <c r="AD13" s="3"/>
      <c r="AE13" s="6">
        <v>866770</v>
      </c>
      <c r="AF13" s="3"/>
      <c r="AG13" s="6">
        <v>2252414784</v>
      </c>
      <c r="AH13" s="3"/>
      <c r="AI13" s="6">
        <v>2565174177</v>
      </c>
      <c r="AJ13" s="3"/>
      <c r="AK13" s="12">
        <v>5.1455393462189983E-2</v>
      </c>
    </row>
    <row r="14" spans="1:37">
      <c r="A14" s="1" t="s">
        <v>62</v>
      </c>
      <c r="C14" s="3" t="s">
        <v>47</v>
      </c>
      <c r="D14" s="3"/>
      <c r="E14" s="3" t="s">
        <v>47</v>
      </c>
      <c r="F14" s="3"/>
      <c r="G14" s="3" t="s">
        <v>63</v>
      </c>
      <c r="H14" s="3"/>
      <c r="I14" s="3" t="s">
        <v>64</v>
      </c>
      <c r="J14" s="3"/>
      <c r="K14" s="6">
        <v>0</v>
      </c>
      <c r="L14" s="3"/>
      <c r="M14" s="6">
        <v>0</v>
      </c>
      <c r="N14" s="3"/>
      <c r="O14" s="6">
        <v>4540</v>
      </c>
      <c r="P14" s="3"/>
      <c r="Q14" s="6">
        <v>2474748464</v>
      </c>
      <c r="R14" s="3"/>
      <c r="S14" s="6">
        <v>2812020228</v>
      </c>
      <c r="T14" s="3"/>
      <c r="U14" s="6">
        <v>0</v>
      </c>
      <c r="V14" s="3"/>
      <c r="W14" s="6">
        <v>0</v>
      </c>
      <c r="X14" s="3"/>
      <c r="Y14" s="6">
        <v>0</v>
      </c>
      <c r="Z14" s="3"/>
      <c r="AA14" s="6">
        <v>0</v>
      </c>
      <c r="AB14" s="3"/>
      <c r="AC14" s="6">
        <v>4540</v>
      </c>
      <c r="AD14" s="3"/>
      <c r="AE14" s="6">
        <v>632120</v>
      </c>
      <c r="AF14" s="3"/>
      <c r="AG14" s="6">
        <v>2474748464</v>
      </c>
      <c r="AH14" s="3"/>
      <c r="AI14" s="6">
        <v>2869304646</v>
      </c>
      <c r="AJ14" s="3"/>
      <c r="AK14" s="12">
        <v>5.7556013444894805E-2</v>
      </c>
    </row>
    <row r="15" spans="1:37">
      <c r="A15" s="1" t="s">
        <v>65</v>
      </c>
      <c r="C15" s="3" t="s">
        <v>47</v>
      </c>
      <c r="D15" s="3"/>
      <c r="E15" s="3" t="s">
        <v>47</v>
      </c>
      <c r="F15" s="3"/>
      <c r="G15" s="3" t="s">
        <v>66</v>
      </c>
      <c r="H15" s="3"/>
      <c r="I15" s="3" t="s">
        <v>67</v>
      </c>
      <c r="J15" s="3"/>
      <c r="K15" s="6">
        <v>0</v>
      </c>
      <c r="L15" s="3"/>
      <c r="M15" s="6">
        <v>0</v>
      </c>
      <c r="N15" s="3"/>
      <c r="O15" s="6">
        <v>2350</v>
      </c>
      <c r="P15" s="3"/>
      <c r="Q15" s="6">
        <v>1748753902</v>
      </c>
      <c r="R15" s="3"/>
      <c r="S15" s="6">
        <v>1913023206</v>
      </c>
      <c r="T15" s="3"/>
      <c r="U15" s="6">
        <v>0</v>
      </c>
      <c r="V15" s="3"/>
      <c r="W15" s="6">
        <v>0</v>
      </c>
      <c r="X15" s="3"/>
      <c r="Y15" s="6">
        <v>0</v>
      </c>
      <c r="Z15" s="3"/>
      <c r="AA15" s="6">
        <v>0</v>
      </c>
      <c r="AB15" s="3"/>
      <c r="AC15" s="6">
        <v>2350</v>
      </c>
      <c r="AD15" s="3"/>
      <c r="AE15" s="6">
        <v>824010</v>
      </c>
      <c r="AF15" s="3"/>
      <c r="AG15" s="6">
        <v>1748753902</v>
      </c>
      <c r="AH15" s="3"/>
      <c r="AI15" s="6">
        <v>1936072523</v>
      </c>
      <c r="AJ15" s="3"/>
      <c r="AK15" s="12">
        <v>3.8836104906844256E-2</v>
      </c>
    </row>
    <row r="16" spans="1:37" ht="24.75" thickBot="1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3">
        <f>SUM(Q9:Q15)</f>
        <v>15578989647</v>
      </c>
      <c r="R16" s="3"/>
      <c r="S16" s="13">
        <f>SUM(S9:S15)</f>
        <v>17137179683</v>
      </c>
      <c r="T16" s="3"/>
      <c r="U16" s="3"/>
      <c r="V16" s="3"/>
      <c r="W16" s="13">
        <f>SUM(W9:W15)</f>
        <v>0</v>
      </c>
      <c r="X16" s="3"/>
      <c r="Y16" s="3"/>
      <c r="Z16" s="3"/>
      <c r="AA16" s="13">
        <f>SUM(AA9:AA15)</f>
        <v>0</v>
      </c>
      <c r="AB16" s="3"/>
      <c r="AC16" s="3"/>
      <c r="AD16" s="3"/>
      <c r="AE16" s="3"/>
      <c r="AF16" s="3"/>
      <c r="AG16" s="13">
        <f>SUM(AG9:AG15)</f>
        <v>15578989647</v>
      </c>
      <c r="AH16" s="3"/>
      <c r="AI16" s="13">
        <f>SUM(AI9:AI15)</f>
        <v>17428843979</v>
      </c>
      <c r="AJ16" s="3"/>
      <c r="AK16" s="14">
        <f>SUM(AK9:AK15)</f>
        <v>0.34960901776910996</v>
      </c>
    </row>
    <row r="17" spans="17:35" ht="24.75" thickTop="1">
      <c r="Q17" s="2"/>
      <c r="S17" s="2"/>
      <c r="AG17" s="2"/>
      <c r="AI17" s="2"/>
    </row>
    <row r="18" spans="17:35">
      <c r="S18" s="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1"/>
  <sheetViews>
    <sheetView rightToLeft="1" workbookViewId="0">
      <selection activeCell="S8" sqref="S8:S9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1" ht="24.75">
      <c r="A6" s="16" t="s">
        <v>69</v>
      </c>
      <c r="C6" s="17" t="s">
        <v>70</v>
      </c>
      <c r="D6" s="17" t="s">
        <v>70</v>
      </c>
      <c r="E6" s="17" t="s">
        <v>70</v>
      </c>
      <c r="F6" s="17" t="s">
        <v>70</v>
      </c>
      <c r="G6" s="17" t="s">
        <v>70</v>
      </c>
      <c r="H6" s="17" t="s">
        <v>70</v>
      </c>
      <c r="I6" s="17" t="s">
        <v>70</v>
      </c>
      <c r="K6" s="17" t="s">
        <v>136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21" ht="24.75">
      <c r="A7" s="17" t="s">
        <v>69</v>
      </c>
      <c r="C7" s="17" t="s">
        <v>71</v>
      </c>
      <c r="E7" s="17" t="s">
        <v>72</v>
      </c>
      <c r="G7" s="17" t="s">
        <v>73</v>
      </c>
      <c r="I7" s="17" t="s">
        <v>44</v>
      </c>
      <c r="K7" s="17" t="s">
        <v>74</v>
      </c>
      <c r="M7" s="17" t="s">
        <v>75</v>
      </c>
      <c r="O7" s="17" t="s">
        <v>76</v>
      </c>
      <c r="Q7" s="17" t="s">
        <v>74</v>
      </c>
      <c r="S7" s="17" t="s">
        <v>68</v>
      </c>
    </row>
    <row r="8" spans="1:21">
      <c r="A8" s="1" t="s">
        <v>77</v>
      </c>
      <c r="C8" s="3" t="s">
        <v>78</v>
      </c>
      <c r="D8" s="3"/>
      <c r="E8" s="3" t="s">
        <v>79</v>
      </c>
      <c r="F8" s="3"/>
      <c r="G8" s="3" t="s">
        <v>80</v>
      </c>
      <c r="H8" s="3"/>
      <c r="I8" s="6">
        <v>8</v>
      </c>
      <c r="J8" s="3"/>
      <c r="K8" s="6">
        <v>1375449950</v>
      </c>
      <c r="L8" s="3"/>
      <c r="M8" s="6">
        <v>95661846</v>
      </c>
      <c r="N8" s="3"/>
      <c r="O8" s="6">
        <v>1000000000</v>
      </c>
      <c r="P8" s="3"/>
      <c r="Q8" s="6">
        <v>471111796</v>
      </c>
      <c r="R8" s="3"/>
      <c r="S8" s="12">
        <v>9.4501352170203844E-3</v>
      </c>
      <c r="T8" s="3"/>
      <c r="U8" s="3"/>
    </row>
    <row r="9" spans="1:21">
      <c r="A9" s="1" t="s">
        <v>81</v>
      </c>
      <c r="C9" s="3" t="s">
        <v>82</v>
      </c>
      <c r="D9" s="3"/>
      <c r="E9" s="3" t="s">
        <v>79</v>
      </c>
      <c r="F9" s="3"/>
      <c r="G9" s="3" t="s">
        <v>83</v>
      </c>
      <c r="H9" s="3"/>
      <c r="I9" s="6">
        <v>8</v>
      </c>
      <c r="J9" s="3"/>
      <c r="K9" s="6">
        <v>1365603</v>
      </c>
      <c r="L9" s="3"/>
      <c r="M9" s="6">
        <v>9220</v>
      </c>
      <c r="N9" s="3"/>
      <c r="O9" s="6">
        <v>0</v>
      </c>
      <c r="P9" s="3"/>
      <c r="Q9" s="6">
        <v>1374823</v>
      </c>
      <c r="R9" s="3"/>
      <c r="S9" s="12">
        <v>2.7577877182828205E-5</v>
      </c>
      <c r="T9" s="3"/>
      <c r="U9" s="3"/>
    </row>
    <row r="10" spans="1:21" ht="24.75" thickBot="1">
      <c r="C10" s="3"/>
      <c r="D10" s="3"/>
      <c r="E10" s="3"/>
      <c r="F10" s="3"/>
      <c r="G10" s="3"/>
      <c r="H10" s="3"/>
      <c r="I10" s="3"/>
      <c r="J10" s="3"/>
      <c r="K10" s="13">
        <f>SUM(K8:K9)</f>
        <v>1376815553</v>
      </c>
      <c r="L10" s="3"/>
      <c r="M10" s="13">
        <f>SUM(M8:M9)</f>
        <v>95671066</v>
      </c>
      <c r="N10" s="3"/>
      <c r="O10" s="13">
        <f>SUM(O8:O9)</f>
        <v>1000000000</v>
      </c>
      <c r="P10" s="3"/>
      <c r="Q10" s="13">
        <f>SUM(Q8:Q9)</f>
        <v>472486619</v>
      </c>
      <c r="R10" s="3"/>
      <c r="S10" s="9">
        <f>SUM(S8:S9)</f>
        <v>9.4777130942032134E-3</v>
      </c>
      <c r="T10" s="3"/>
      <c r="U10" s="3"/>
    </row>
    <row r="11" spans="1:21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G9" sqref="G9"/>
    </sheetView>
  </sheetViews>
  <sheetFormatPr defaultRowHeight="24"/>
  <cols>
    <col min="1" max="1" width="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4.28515625" style="1" bestFit="1" customWidth="1"/>
    <col min="11" max="16384" width="9.140625" style="1"/>
  </cols>
  <sheetData>
    <row r="2" spans="1:10" ht="24.75">
      <c r="A2" s="18" t="s">
        <v>0</v>
      </c>
      <c r="B2" s="18"/>
      <c r="C2" s="18"/>
      <c r="D2" s="18"/>
      <c r="E2" s="18"/>
      <c r="F2" s="18"/>
      <c r="G2" s="18"/>
    </row>
    <row r="3" spans="1:10" ht="24.75">
      <c r="A3" s="18" t="s">
        <v>84</v>
      </c>
      <c r="B3" s="18"/>
      <c r="C3" s="18"/>
      <c r="D3" s="18"/>
      <c r="E3" s="18"/>
      <c r="F3" s="18"/>
      <c r="G3" s="18"/>
    </row>
    <row r="4" spans="1:10" ht="24.75">
      <c r="A4" s="18" t="s">
        <v>2</v>
      </c>
      <c r="B4" s="18"/>
      <c r="C4" s="18"/>
      <c r="D4" s="18"/>
      <c r="E4" s="18"/>
      <c r="F4" s="18"/>
      <c r="G4" s="18"/>
    </row>
    <row r="6" spans="1:10" ht="24.75">
      <c r="A6" s="17" t="s">
        <v>88</v>
      </c>
      <c r="C6" s="17" t="s">
        <v>74</v>
      </c>
      <c r="E6" s="17" t="s">
        <v>125</v>
      </c>
      <c r="G6" s="17" t="s">
        <v>13</v>
      </c>
    </row>
    <row r="7" spans="1:10">
      <c r="A7" s="1" t="s">
        <v>133</v>
      </c>
      <c r="C7" s="6">
        <f>'سرمایه‌گذاری در سهام'!I41</f>
        <v>1065653133</v>
      </c>
      <c r="D7" s="3"/>
      <c r="E7" s="12">
        <f>C7/$C$10</f>
        <v>0.78327703773573132</v>
      </c>
      <c r="F7" s="3"/>
      <c r="G7" s="12">
        <v>2.137617076625143E-2</v>
      </c>
      <c r="J7" s="2"/>
    </row>
    <row r="8" spans="1:10">
      <c r="A8" s="1" t="s">
        <v>134</v>
      </c>
      <c r="C8" s="6">
        <f>'سرمایه‌گذاری در اوراق بهادار'!I19</f>
        <v>291664301</v>
      </c>
      <c r="D8" s="3"/>
      <c r="E8" s="12">
        <f t="shared" ref="E8:E9" si="0">C8/$C$10</f>
        <v>0.21437927842186777</v>
      </c>
      <c r="F8" s="3"/>
      <c r="G8" s="12">
        <v>5.8505584148602673E-3</v>
      </c>
      <c r="J8" s="2"/>
    </row>
    <row r="9" spans="1:10">
      <c r="A9" s="1" t="s">
        <v>135</v>
      </c>
      <c r="C9" s="6">
        <f>'درآمد سپرده بانکی'!E10</f>
        <v>3188596</v>
      </c>
      <c r="D9" s="3"/>
      <c r="E9" s="12">
        <f t="shared" si="0"/>
        <v>2.3436838424009043E-3</v>
      </c>
      <c r="F9" s="3"/>
      <c r="G9" s="12">
        <v>6.3960749037263181E-5</v>
      </c>
      <c r="J9" s="2"/>
    </row>
    <row r="10" spans="1:10" ht="24.75" thickBot="1">
      <c r="C10" s="13">
        <f>SUM(C7:C9)</f>
        <v>1360506030</v>
      </c>
      <c r="D10" s="3"/>
      <c r="E10" s="9">
        <f>SUM(E7:E9)</f>
        <v>1</v>
      </c>
      <c r="F10" s="3"/>
      <c r="G10" s="9">
        <f>SUM(G7:G9)</f>
        <v>2.7290689930148961E-2</v>
      </c>
      <c r="J10" s="2"/>
    </row>
    <row r="11" spans="1:10" ht="24.75" thickTop="1">
      <c r="E11" s="11"/>
      <c r="J11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E18" sqref="E18"/>
    </sheetView>
  </sheetViews>
  <sheetFormatPr defaultRowHeight="2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7" t="s">
        <v>85</v>
      </c>
      <c r="B6" s="17" t="s">
        <v>85</v>
      </c>
      <c r="C6" s="17" t="s">
        <v>85</v>
      </c>
      <c r="D6" s="17" t="s">
        <v>85</v>
      </c>
      <c r="E6" s="17" t="s">
        <v>85</v>
      </c>
      <c r="F6" s="17" t="s">
        <v>85</v>
      </c>
      <c r="G6" s="17" t="s">
        <v>85</v>
      </c>
      <c r="I6" s="17" t="s">
        <v>86</v>
      </c>
      <c r="J6" s="17" t="s">
        <v>86</v>
      </c>
      <c r="K6" s="17" t="s">
        <v>86</v>
      </c>
      <c r="L6" s="17" t="s">
        <v>86</v>
      </c>
      <c r="M6" s="17" t="s">
        <v>86</v>
      </c>
      <c r="O6" s="17" t="s">
        <v>87</v>
      </c>
      <c r="P6" s="17" t="s">
        <v>87</v>
      </c>
      <c r="Q6" s="17" t="s">
        <v>87</v>
      </c>
      <c r="R6" s="17" t="s">
        <v>87</v>
      </c>
      <c r="S6" s="17" t="s">
        <v>87</v>
      </c>
    </row>
    <row r="7" spans="1:19" ht="24.75">
      <c r="A7" s="17" t="s">
        <v>88</v>
      </c>
      <c r="C7" s="17" t="s">
        <v>89</v>
      </c>
      <c r="E7" s="17" t="s">
        <v>43</v>
      </c>
      <c r="G7" s="17" t="s">
        <v>44</v>
      </c>
      <c r="I7" s="17" t="s">
        <v>90</v>
      </c>
      <c r="K7" s="17" t="s">
        <v>91</v>
      </c>
      <c r="M7" s="17" t="s">
        <v>92</v>
      </c>
      <c r="O7" s="17" t="s">
        <v>90</v>
      </c>
      <c r="Q7" s="17" t="s">
        <v>91</v>
      </c>
      <c r="S7" s="17" t="s">
        <v>92</v>
      </c>
    </row>
    <row r="8" spans="1:19">
      <c r="A8" s="1" t="s">
        <v>77</v>
      </c>
      <c r="C8" s="6">
        <v>17</v>
      </c>
      <c r="D8" s="3"/>
      <c r="E8" s="3" t="s">
        <v>93</v>
      </c>
      <c r="F8" s="3"/>
      <c r="G8" s="6">
        <v>8</v>
      </c>
      <c r="H8" s="3"/>
      <c r="I8" s="6">
        <v>3179376</v>
      </c>
      <c r="J8" s="3"/>
      <c r="K8" s="6">
        <v>0</v>
      </c>
      <c r="L8" s="3"/>
      <c r="M8" s="6">
        <v>3179376</v>
      </c>
      <c r="N8" s="3"/>
      <c r="O8" s="6">
        <v>46225576</v>
      </c>
      <c r="P8" s="3"/>
      <c r="Q8" s="6">
        <v>0</v>
      </c>
      <c r="R8" s="3"/>
      <c r="S8" s="6">
        <v>46225576</v>
      </c>
    </row>
    <row r="9" spans="1:19">
      <c r="A9" s="1" t="s">
        <v>81</v>
      </c>
      <c r="C9" s="6">
        <v>24</v>
      </c>
      <c r="D9" s="3"/>
      <c r="E9" s="3" t="s">
        <v>93</v>
      </c>
      <c r="F9" s="3"/>
      <c r="G9" s="6">
        <v>8</v>
      </c>
      <c r="H9" s="3"/>
      <c r="I9" s="6">
        <v>9220</v>
      </c>
      <c r="J9" s="3"/>
      <c r="K9" s="6">
        <v>0</v>
      </c>
      <c r="L9" s="3"/>
      <c r="M9" s="6">
        <v>9220</v>
      </c>
      <c r="N9" s="3"/>
      <c r="O9" s="6">
        <v>35403</v>
      </c>
      <c r="P9" s="3"/>
      <c r="Q9" s="6">
        <v>0</v>
      </c>
      <c r="R9" s="3"/>
      <c r="S9" s="6">
        <v>35403</v>
      </c>
    </row>
    <row r="10" spans="1:19" ht="24.75" thickBot="1">
      <c r="C10" s="3"/>
      <c r="D10" s="3"/>
      <c r="E10" s="3"/>
      <c r="F10" s="3"/>
      <c r="G10" s="3"/>
      <c r="H10" s="3"/>
      <c r="I10" s="13">
        <f>SUM(I8:I9)</f>
        <v>3188596</v>
      </c>
      <c r="J10" s="3"/>
      <c r="K10" s="13">
        <f>SUM(K8:K9)</f>
        <v>0</v>
      </c>
      <c r="L10" s="3"/>
      <c r="M10" s="13">
        <f>SUM(M8:M9)</f>
        <v>3188596</v>
      </c>
      <c r="N10" s="3"/>
      <c r="O10" s="13">
        <f>SUM(O8:O9)</f>
        <v>46260979</v>
      </c>
      <c r="P10" s="3"/>
      <c r="Q10" s="13">
        <f>SUM(SUM(Q8:Q9))</f>
        <v>0</v>
      </c>
      <c r="R10" s="3"/>
      <c r="S10" s="13">
        <f>SUM(S8:S9)</f>
        <v>46260979</v>
      </c>
    </row>
    <row r="11" spans="1:19" ht="24.75" thickTop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15"/>
  <sheetViews>
    <sheetView rightToLeft="1" workbookViewId="0">
      <selection activeCell="O16" sqref="O16"/>
    </sheetView>
  </sheetViews>
  <sheetFormatPr defaultRowHeight="24"/>
  <cols>
    <col min="1" max="1" width="30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0" ht="24.75">
      <c r="A3" s="18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0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0" ht="24.75">
      <c r="A6" s="16" t="s">
        <v>3</v>
      </c>
      <c r="C6" s="17" t="s">
        <v>94</v>
      </c>
      <c r="D6" s="17" t="s">
        <v>94</v>
      </c>
      <c r="E6" s="17" t="s">
        <v>94</v>
      </c>
      <c r="F6" s="17" t="s">
        <v>94</v>
      </c>
      <c r="G6" s="17" t="s">
        <v>94</v>
      </c>
      <c r="I6" s="17" t="s">
        <v>86</v>
      </c>
      <c r="J6" s="17" t="s">
        <v>86</v>
      </c>
      <c r="K6" s="17" t="s">
        <v>86</v>
      </c>
      <c r="L6" s="17" t="s">
        <v>86</v>
      </c>
      <c r="M6" s="17" t="s">
        <v>86</v>
      </c>
      <c r="O6" s="17" t="s">
        <v>87</v>
      </c>
      <c r="P6" s="17" t="s">
        <v>87</v>
      </c>
      <c r="Q6" s="17" t="s">
        <v>87</v>
      </c>
      <c r="R6" s="17" t="s">
        <v>87</v>
      </c>
      <c r="S6" s="17" t="s">
        <v>87</v>
      </c>
    </row>
    <row r="7" spans="1:20" ht="24.75">
      <c r="A7" s="17" t="s">
        <v>3</v>
      </c>
      <c r="C7" s="17" t="s">
        <v>95</v>
      </c>
      <c r="E7" s="17" t="s">
        <v>96</v>
      </c>
      <c r="G7" s="17" t="s">
        <v>97</v>
      </c>
      <c r="I7" s="17" t="s">
        <v>98</v>
      </c>
      <c r="K7" s="17" t="s">
        <v>91</v>
      </c>
      <c r="M7" s="17" t="s">
        <v>99</v>
      </c>
      <c r="O7" s="17" t="s">
        <v>98</v>
      </c>
      <c r="Q7" s="17" t="s">
        <v>91</v>
      </c>
      <c r="S7" s="17" t="s">
        <v>99</v>
      </c>
    </row>
    <row r="8" spans="1:20">
      <c r="A8" s="1" t="s">
        <v>23</v>
      </c>
      <c r="C8" s="3" t="s">
        <v>100</v>
      </c>
      <c r="D8" s="3"/>
      <c r="E8" s="6">
        <v>152846</v>
      </c>
      <c r="F8" s="3"/>
      <c r="G8" s="6">
        <v>2000</v>
      </c>
      <c r="H8" s="3"/>
      <c r="I8" s="6">
        <v>0</v>
      </c>
      <c r="J8" s="3"/>
      <c r="K8" s="6">
        <v>0</v>
      </c>
      <c r="L8" s="3"/>
      <c r="M8" s="6">
        <v>0</v>
      </c>
      <c r="N8" s="3"/>
      <c r="O8" s="6">
        <v>305692000</v>
      </c>
      <c r="P8" s="3"/>
      <c r="Q8" s="6">
        <v>33219277</v>
      </c>
      <c r="R8" s="3"/>
      <c r="S8" s="6">
        <v>272472723</v>
      </c>
      <c r="T8" s="3"/>
    </row>
    <row r="9" spans="1:20">
      <c r="A9" s="1" t="s">
        <v>30</v>
      </c>
      <c r="C9" s="3" t="s">
        <v>101</v>
      </c>
      <c r="D9" s="3"/>
      <c r="E9" s="6">
        <v>26199</v>
      </c>
      <c r="F9" s="3"/>
      <c r="G9" s="6">
        <v>3530</v>
      </c>
      <c r="H9" s="3"/>
      <c r="I9" s="6">
        <v>0</v>
      </c>
      <c r="J9" s="3"/>
      <c r="K9" s="6">
        <v>0</v>
      </c>
      <c r="L9" s="3"/>
      <c r="M9" s="6">
        <v>0</v>
      </c>
      <c r="N9" s="3"/>
      <c r="O9" s="6">
        <v>92482470</v>
      </c>
      <c r="P9" s="3"/>
      <c r="Q9" s="6">
        <v>0</v>
      </c>
      <c r="R9" s="3"/>
      <c r="S9" s="6">
        <v>92482470</v>
      </c>
      <c r="T9" s="3"/>
    </row>
    <row r="10" spans="1:20">
      <c r="A10" s="1" t="s">
        <v>24</v>
      </c>
      <c r="C10" s="3" t="s">
        <v>102</v>
      </c>
      <c r="D10" s="3"/>
      <c r="E10" s="6">
        <v>78457</v>
      </c>
      <c r="F10" s="3"/>
      <c r="G10" s="6">
        <v>1200</v>
      </c>
      <c r="H10" s="3"/>
      <c r="I10" s="6">
        <v>94148400</v>
      </c>
      <c r="J10" s="3"/>
      <c r="K10" s="6">
        <v>12035697</v>
      </c>
      <c r="L10" s="3"/>
      <c r="M10" s="6">
        <v>82112703</v>
      </c>
      <c r="N10" s="3"/>
      <c r="O10" s="6">
        <v>94148400</v>
      </c>
      <c r="P10" s="3"/>
      <c r="Q10" s="6">
        <v>12035697</v>
      </c>
      <c r="R10" s="3"/>
      <c r="S10" s="6">
        <v>82112703</v>
      </c>
      <c r="T10" s="3"/>
    </row>
    <row r="11" spans="1:20">
      <c r="A11" s="1" t="s">
        <v>18</v>
      </c>
      <c r="C11" s="3" t="s">
        <v>103</v>
      </c>
      <c r="D11" s="3"/>
      <c r="E11" s="6">
        <v>4940</v>
      </c>
      <c r="F11" s="3"/>
      <c r="G11" s="6">
        <v>4430</v>
      </c>
      <c r="H11" s="3"/>
      <c r="I11" s="6">
        <v>21884200</v>
      </c>
      <c r="J11" s="3"/>
      <c r="K11" s="6">
        <v>2989503</v>
      </c>
      <c r="L11" s="3"/>
      <c r="M11" s="6">
        <v>18894697</v>
      </c>
      <c r="N11" s="3"/>
      <c r="O11" s="6">
        <v>21884200</v>
      </c>
      <c r="P11" s="3"/>
      <c r="Q11" s="6">
        <v>2989503</v>
      </c>
      <c r="R11" s="3"/>
      <c r="S11" s="6">
        <v>18894697</v>
      </c>
      <c r="T11" s="3"/>
    </row>
    <row r="12" spans="1:20">
      <c r="A12" s="1" t="s">
        <v>137</v>
      </c>
      <c r="C12" s="3"/>
      <c r="D12" s="3"/>
      <c r="E12" s="6"/>
      <c r="F12" s="3"/>
      <c r="G12" s="6"/>
      <c r="H12" s="3"/>
      <c r="I12" s="6">
        <v>0</v>
      </c>
      <c r="J12" s="3"/>
      <c r="K12" s="6">
        <v>0</v>
      </c>
      <c r="L12" s="3"/>
      <c r="M12" s="6">
        <v>0</v>
      </c>
      <c r="N12" s="3"/>
      <c r="O12" s="6">
        <v>8024</v>
      </c>
      <c r="P12" s="3"/>
      <c r="Q12" s="6">
        <v>0</v>
      </c>
      <c r="R12" s="3"/>
      <c r="S12" s="6">
        <v>8024</v>
      </c>
      <c r="T12" s="3"/>
    </row>
    <row r="13" spans="1:20" ht="24.75" thickBot="1">
      <c r="C13" s="3"/>
      <c r="D13" s="3"/>
      <c r="E13" s="3"/>
      <c r="F13" s="3"/>
      <c r="G13" s="3"/>
      <c r="H13" s="3"/>
      <c r="I13" s="13">
        <f>SUM(I8:I12)</f>
        <v>116032600</v>
      </c>
      <c r="J13" s="3"/>
      <c r="K13" s="13">
        <f>SUM(K8:K12)</f>
        <v>15025200</v>
      </c>
      <c r="L13" s="3"/>
      <c r="M13" s="13">
        <f>SUM(M8:M12)</f>
        <v>101007400</v>
      </c>
      <c r="N13" s="3"/>
      <c r="O13" s="13">
        <f>SUM(O8:O12)</f>
        <v>514215094</v>
      </c>
      <c r="P13" s="3"/>
      <c r="Q13" s="13">
        <f>SUM(Q8:Q12)</f>
        <v>48244477</v>
      </c>
      <c r="R13" s="3"/>
      <c r="S13" s="13">
        <f>SUM(S8:S12)</f>
        <v>465970617</v>
      </c>
      <c r="T13" s="3"/>
    </row>
    <row r="14" spans="1:20" ht="24.75" thickTop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</sheetData>
  <mergeCells count="16">
    <mergeCell ref="A3:S3"/>
    <mergeCell ref="A2:S2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4"/>
  <sheetViews>
    <sheetView rightToLeft="1" topLeftCell="A24" workbookViewId="0">
      <selection activeCell="G44" sqref="G44"/>
    </sheetView>
  </sheetViews>
  <sheetFormatPr defaultRowHeight="24"/>
  <cols>
    <col min="1" max="1" width="39.57031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6" t="s">
        <v>3</v>
      </c>
      <c r="C6" s="17" t="s">
        <v>86</v>
      </c>
      <c r="D6" s="17" t="s">
        <v>86</v>
      </c>
      <c r="E6" s="17" t="s">
        <v>86</v>
      </c>
      <c r="F6" s="17" t="s">
        <v>86</v>
      </c>
      <c r="G6" s="17" t="s">
        <v>86</v>
      </c>
      <c r="H6" s="17" t="s">
        <v>86</v>
      </c>
      <c r="I6" s="17" t="s">
        <v>86</v>
      </c>
      <c r="K6" s="17" t="s">
        <v>87</v>
      </c>
      <c r="L6" s="17" t="s">
        <v>87</v>
      </c>
      <c r="M6" s="17" t="s">
        <v>87</v>
      </c>
      <c r="N6" s="17" t="s">
        <v>87</v>
      </c>
      <c r="O6" s="17" t="s">
        <v>87</v>
      </c>
      <c r="P6" s="17" t="s">
        <v>87</v>
      </c>
      <c r="Q6" s="17" t="s">
        <v>87</v>
      </c>
    </row>
    <row r="7" spans="1:17" ht="24.75">
      <c r="A7" s="17" t="s">
        <v>3</v>
      </c>
      <c r="C7" s="17" t="s">
        <v>7</v>
      </c>
      <c r="E7" s="17" t="s">
        <v>104</v>
      </c>
      <c r="G7" s="17" t="s">
        <v>105</v>
      </c>
      <c r="I7" s="17" t="s">
        <v>106</v>
      </c>
      <c r="K7" s="17" t="s">
        <v>7</v>
      </c>
      <c r="M7" s="17" t="s">
        <v>104</v>
      </c>
      <c r="O7" s="17" t="s">
        <v>105</v>
      </c>
      <c r="Q7" s="17" t="s">
        <v>106</v>
      </c>
    </row>
    <row r="8" spans="1:17">
      <c r="A8" s="1" t="s">
        <v>30</v>
      </c>
      <c r="C8" s="6">
        <v>70850</v>
      </c>
      <c r="D8" s="3"/>
      <c r="E8" s="6">
        <v>2183281717</v>
      </c>
      <c r="F8" s="3"/>
      <c r="G8" s="6">
        <v>2124242775</v>
      </c>
      <c r="H8" s="3"/>
      <c r="I8" s="7">
        <f>E8-G8</f>
        <v>59038942</v>
      </c>
      <c r="J8" s="7"/>
      <c r="K8" s="7">
        <v>70850</v>
      </c>
      <c r="L8" s="7"/>
      <c r="M8" s="7">
        <v>2183281717</v>
      </c>
      <c r="N8" s="7"/>
      <c r="O8" s="7">
        <v>2144606006</v>
      </c>
      <c r="P8" s="7"/>
      <c r="Q8" s="7">
        <f>M8-O8</f>
        <v>38675711</v>
      </c>
    </row>
    <row r="9" spans="1:17">
      <c r="A9" s="1" t="s">
        <v>32</v>
      </c>
      <c r="C9" s="6">
        <v>303947</v>
      </c>
      <c r="D9" s="3"/>
      <c r="E9" s="6">
        <v>1036939384</v>
      </c>
      <c r="F9" s="3"/>
      <c r="G9" s="6">
        <v>1005819117</v>
      </c>
      <c r="H9" s="3"/>
      <c r="I9" s="7">
        <f t="shared" ref="I9:I36" si="0">E9-G9</f>
        <v>31120267</v>
      </c>
      <c r="J9" s="7"/>
      <c r="K9" s="7">
        <v>303947</v>
      </c>
      <c r="L9" s="7"/>
      <c r="M9" s="7">
        <v>1036939384</v>
      </c>
      <c r="N9" s="7"/>
      <c r="O9" s="7">
        <v>1074469410</v>
      </c>
      <c r="P9" s="7"/>
      <c r="Q9" s="7">
        <f t="shared" ref="Q9:Q36" si="1">M9-O9</f>
        <v>-37530026</v>
      </c>
    </row>
    <row r="10" spans="1:17">
      <c r="A10" s="1" t="s">
        <v>24</v>
      </c>
      <c r="C10" s="6">
        <v>78457</v>
      </c>
      <c r="D10" s="3"/>
      <c r="E10" s="6">
        <v>1096541942</v>
      </c>
      <c r="F10" s="3"/>
      <c r="G10" s="6">
        <v>1211187508</v>
      </c>
      <c r="H10" s="3"/>
      <c r="I10" s="7">
        <f t="shared" si="0"/>
        <v>-114645566</v>
      </c>
      <c r="J10" s="7"/>
      <c r="K10" s="7">
        <v>78457</v>
      </c>
      <c r="L10" s="7"/>
      <c r="M10" s="7">
        <v>1096541942</v>
      </c>
      <c r="N10" s="7"/>
      <c r="O10" s="7">
        <v>1245409784</v>
      </c>
      <c r="P10" s="7"/>
      <c r="Q10" s="7">
        <f t="shared" si="1"/>
        <v>-148867842</v>
      </c>
    </row>
    <row r="11" spans="1:17">
      <c r="A11" s="1" t="s">
        <v>31</v>
      </c>
      <c r="C11" s="6">
        <v>58386</v>
      </c>
      <c r="D11" s="3"/>
      <c r="E11" s="6">
        <v>1562979586</v>
      </c>
      <c r="F11" s="3"/>
      <c r="G11" s="6">
        <v>1445741608</v>
      </c>
      <c r="H11" s="3"/>
      <c r="I11" s="7">
        <f t="shared" si="0"/>
        <v>117237978</v>
      </c>
      <c r="J11" s="7"/>
      <c r="K11" s="7">
        <v>58386</v>
      </c>
      <c r="L11" s="7"/>
      <c r="M11" s="7">
        <v>1562979586</v>
      </c>
      <c r="N11" s="7"/>
      <c r="O11" s="7">
        <v>1362248238</v>
      </c>
      <c r="P11" s="7"/>
      <c r="Q11" s="7">
        <f t="shared" si="1"/>
        <v>200731348</v>
      </c>
    </row>
    <row r="12" spans="1:17">
      <c r="A12" s="1" t="s">
        <v>17</v>
      </c>
      <c r="C12" s="6">
        <v>51267</v>
      </c>
      <c r="D12" s="3"/>
      <c r="E12" s="6">
        <v>2030834159</v>
      </c>
      <c r="F12" s="3"/>
      <c r="G12" s="6">
        <v>1908525452</v>
      </c>
      <c r="H12" s="3"/>
      <c r="I12" s="7">
        <f t="shared" si="0"/>
        <v>122308707</v>
      </c>
      <c r="J12" s="7"/>
      <c r="K12" s="7">
        <v>51267</v>
      </c>
      <c r="L12" s="7"/>
      <c r="M12" s="7">
        <v>2030834159</v>
      </c>
      <c r="N12" s="7"/>
      <c r="O12" s="7">
        <v>1608736296</v>
      </c>
      <c r="P12" s="7"/>
      <c r="Q12" s="7">
        <f t="shared" si="1"/>
        <v>422097863</v>
      </c>
    </row>
    <row r="13" spans="1:17">
      <c r="A13" s="1" t="s">
        <v>18</v>
      </c>
      <c r="C13" s="6">
        <v>4940</v>
      </c>
      <c r="D13" s="3"/>
      <c r="E13" s="6">
        <v>189303899</v>
      </c>
      <c r="F13" s="3"/>
      <c r="G13" s="6">
        <v>186603066</v>
      </c>
      <c r="H13" s="3"/>
      <c r="I13" s="7">
        <f t="shared" si="0"/>
        <v>2700833</v>
      </c>
      <c r="J13" s="7"/>
      <c r="K13" s="7">
        <v>4940</v>
      </c>
      <c r="L13" s="7"/>
      <c r="M13" s="7">
        <v>189303899</v>
      </c>
      <c r="N13" s="7"/>
      <c r="O13" s="7">
        <v>142551315</v>
      </c>
      <c r="P13" s="7"/>
      <c r="Q13" s="7">
        <f t="shared" si="1"/>
        <v>46752584</v>
      </c>
    </row>
    <row r="14" spans="1:17">
      <c r="A14" s="1" t="s">
        <v>16</v>
      </c>
      <c r="C14" s="6">
        <v>209025</v>
      </c>
      <c r="D14" s="3"/>
      <c r="E14" s="6">
        <v>2607655330</v>
      </c>
      <c r="F14" s="3"/>
      <c r="G14" s="6">
        <v>2626355647</v>
      </c>
      <c r="H14" s="3"/>
      <c r="I14" s="7">
        <f t="shared" si="0"/>
        <v>-18700317</v>
      </c>
      <c r="J14" s="7"/>
      <c r="K14" s="7">
        <v>209025</v>
      </c>
      <c r="L14" s="7"/>
      <c r="M14" s="7">
        <v>2607655330</v>
      </c>
      <c r="N14" s="7"/>
      <c r="O14" s="7">
        <v>2213741186</v>
      </c>
      <c r="P14" s="7"/>
      <c r="Q14" s="7">
        <f t="shared" si="1"/>
        <v>393914144</v>
      </c>
    </row>
    <row r="15" spans="1:17">
      <c r="A15" s="1" t="s">
        <v>21</v>
      </c>
      <c r="C15" s="6">
        <v>182300</v>
      </c>
      <c r="D15" s="3"/>
      <c r="E15" s="6">
        <v>2089412581</v>
      </c>
      <c r="F15" s="3"/>
      <c r="G15" s="6">
        <v>1902760807</v>
      </c>
      <c r="H15" s="3"/>
      <c r="I15" s="7">
        <f t="shared" si="0"/>
        <v>186651774</v>
      </c>
      <c r="J15" s="7"/>
      <c r="K15" s="7">
        <v>182300</v>
      </c>
      <c r="L15" s="7"/>
      <c r="M15" s="7">
        <v>2089412581</v>
      </c>
      <c r="N15" s="7"/>
      <c r="O15" s="7">
        <v>1657799009</v>
      </c>
      <c r="P15" s="7"/>
      <c r="Q15" s="7">
        <f t="shared" si="1"/>
        <v>431613572</v>
      </c>
    </row>
    <row r="16" spans="1:17">
      <c r="A16" s="1" t="s">
        <v>20</v>
      </c>
      <c r="C16" s="6">
        <v>61312</v>
      </c>
      <c r="D16" s="3"/>
      <c r="E16" s="6">
        <v>1255512188</v>
      </c>
      <c r="F16" s="3"/>
      <c r="G16" s="6">
        <v>1208582849</v>
      </c>
      <c r="H16" s="3"/>
      <c r="I16" s="7">
        <f t="shared" si="0"/>
        <v>46929339</v>
      </c>
      <c r="J16" s="7"/>
      <c r="K16" s="7">
        <v>61312</v>
      </c>
      <c r="L16" s="7"/>
      <c r="M16" s="7">
        <v>1255512188</v>
      </c>
      <c r="N16" s="7"/>
      <c r="O16" s="7">
        <v>1047653315</v>
      </c>
      <c r="P16" s="7"/>
      <c r="Q16" s="7">
        <f t="shared" si="1"/>
        <v>207858873</v>
      </c>
    </row>
    <row r="17" spans="1:17">
      <c r="A17" s="1" t="s">
        <v>15</v>
      </c>
      <c r="C17" s="6">
        <v>46639</v>
      </c>
      <c r="D17" s="3"/>
      <c r="E17" s="6">
        <v>1261959974</v>
      </c>
      <c r="F17" s="3"/>
      <c r="G17" s="6">
        <v>1185927117</v>
      </c>
      <c r="H17" s="3"/>
      <c r="I17" s="7">
        <f t="shared" si="0"/>
        <v>76032857</v>
      </c>
      <c r="J17" s="7"/>
      <c r="K17" s="7">
        <v>46639</v>
      </c>
      <c r="L17" s="7"/>
      <c r="M17" s="7">
        <v>1261959974</v>
      </c>
      <c r="N17" s="7"/>
      <c r="O17" s="7">
        <v>1170324778</v>
      </c>
      <c r="P17" s="7"/>
      <c r="Q17" s="7">
        <f t="shared" si="1"/>
        <v>91635196</v>
      </c>
    </row>
    <row r="18" spans="1:17">
      <c r="A18" s="1" t="s">
        <v>25</v>
      </c>
      <c r="C18" s="6">
        <v>32679</v>
      </c>
      <c r="D18" s="3"/>
      <c r="E18" s="6">
        <v>1141832282</v>
      </c>
      <c r="F18" s="3"/>
      <c r="G18" s="6">
        <v>1132086914</v>
      </c>
      <c r="H18" s="3"/>
      <c r="I18" s="7">
        <f t="shared" si="0"/>
        <v>9745368</v>
      </c>
      <c r="J18" s="7"/>
      <c r="K18" s="7">
        <v>32679</v>
      </c>
      <c r="L18" s="7"/>
      <c r="M18" s="7">
        <v>1141832282</v>
      </c>
      <c r="N18" s="7"/>
      <c r="O18" s="7">
        <v>1017239713</v>
      </c>
      <c r="P18" s="7"/>
      <c r="Q18" s="7">
        <f t="shared" si="1"/>
        <v>124592569</v>
      </c>
    </row>
    <row r="19" spans="1:17">
      <c r="A19" s="1" t="s">
        <v>29</v>
      </c>
      <c r="C19" s="6">
        <v>40538</v>
      </c>
      <c r="D19" s="3"/>
      <c r="E19" s="6">
        <v>845426840</v>
      </c>
      <c r="F19" s="3"/>
      <c r="G19" s="6">
        <v>877261312</v>
      </c>
      <c r="H19" s="3"/>
      <c r="I19" s="7">
        <f t="shared" si="0"/>
        <v>-31834472</v>
      </c>
      <c r="J19" s="7"/>
      <c r="K19" s="7">
        <v>40538</v>
      </c>
      <c r="L19" s="7"/>
      <c r="M19" s="7">
        <v>845426840</v>
      </c>
      <c r="N19" s="7"/>
      <c r="O19" s="7">
        <v>962748632</v>
      </c>
      <c r="P19" s="7"/>
      <c r="Q19" s="7">
        <f t="shared" si="1"/>
        <v>-117321792</v>
      </c>
    </row>
    <row r="20" spans="1:17">
      <c r="A20" s="1" t="s">
        <v>36</v>
      </c>
      <c r="C20" s="6">
        <v>357536</v>
      </c>
      <c r="D20" s="3"/>
      <c r="E20" s="6">
        <v>1638433926</v>
      </c>
      <c r="F20" s="3"/>
      <c r="G20" s="6">
        <v>1681296764</v>
      </c>
      <c r="H20" s="3"/>
      <c r="I20" s="7">
        <f t="shared" si="0"/>
        <v>-42862838</v>
      </c>
      <c r="J20" s="7"/>
      <c r="K20" s="7">
        <v>357536</v>
      </c>
      <c r="L20" s="7"/>
      <c r="M20" s="7">
        <v>1638433926</v>
      </c>
      <c r="N20" s="7"/>
      <c r="O20" s="7">
        <v>1681296764</v>
      </c>
      <c r="P20" s="7"/>
      <c r="Q20" s="7">
        <f t="shared" si="1"/>
        <v>-42862838</v>
      </c>
    </row>
    <row r="21" spans="1:17">
      <c r="A21" s="1" t="s">
        <v>22</v>
      </c>
      <c r="C21" s="6">
        <v>113923</v>
      </c>
      <c r="D21" s="3"/>
      <c r="E21" s="6">
        <v>1018073971</v>
      </c>
      <c r="F21" s="3"/>
      <c r="G21" s="6">
        <v>960318941</v>
      </c>
      <c r="H21" s="3"/>
      <c r="I21" s="7">
        <f t="shared" si="0"/>
        <v>57755030</v>
      </c>
      <c r="J21" s="7"/>
      <c r="K21" s="7">
        <v>113923</v>
      </c>
      <c r="L21" s="7"/>
      <c r="M21" s="7">
        <v>1018073971</v>
      </c>
      <c r="N21" s="7"/>
      <c r="O21" s="7">
        <v>741186674</v>
      </c>
      <c r="P21" s="7"/>
      <c r="Q21" s="7">
        <f t="shared" si="1"/>
        <v>276887297</v>
      </c>
    </row>
    <row r="22" spans="1:17">
      <c r="A22" s="1" t="s">
        <v>28</v>
      </c>
      <c r="C22" s="6">
        <v>226627</v>
      </c>
      <c r="D22" s="3"/>
      <c r="E22" s="6">
        <v>1678325341</v>
      </c>
      <c r="F22" s="3"/>
      <c r="G22" s="6">
        <v>1655797484</v>
      </c>
      <c r="H22" s="3"/>
      <c r="I22" s="7">
        <f t="shared" si="0"/>
        <v>22527857</v>
      </c>
      <c r="J22" s="7"/>
      <c r="K22" s="7">
        <v>226627</v>
      </c>
      <c r="L22" s="7"/>
      <c r="M22" s="7">
        <v>1678325341</v>
      </c>
      <c r="N22" s="7"/>
      <c r="O22" s="7">
        <v>1420760765</v>
      </c>
      <c r="P22" s="7"/>
      <c r="Q22" s="7">
        <f t="shared" si="1"/>
        <v>257564576</v>
      </c>
    </row>
    <row r="23" spans="1:17">
      <c r="A23" s="1" t="s">
        <v>34</v>
      </c>
      <c r="C23" s="6">
        <v>97724</v>
      </c>
      <c r="D23" s="3"/>
      <c r="E23" s="6">
        <v>1697080223</v>
      </c>
      <c r="F23" s="3"/>
      <c r="G23" s="6">
        <v>1633505284</v>
      </c>
      <c r="H23" s="3"/>
      <c r="I23" s="7">
        <f t="shared" si="0"/>
        <v>63574939</v>
      </c>
      <c r="J23" s="7"/>
      <c r="K23" s="7">
        <v>97724</v>
      </c>
      <c r="L23" s="7"/>
      <c r="M23" s="7">
        <v>1697080223</v>
      </c>
      <c r="N23" s="7"/>
      <c r="O23" s="7">
        <v>1633505284</v>
      </c>
      <c r="P23" s="7"/>
      <c r="Q23" s="7">
        <f t="shared" si="1"/>
        <v>63574939</v>
      </c>
    </row>
    <row r="24" spans="1:17">
      <c r="A24" s="1" t="s">
        <v>23</v>
      </c>
      <c r="C24" s="6">
        <v>229269</v>
      </c>
      <c r="D24" s="3"/>
      <c r="E24" s="6">
        <v>2595836235</v>
      </c>
      <c r="F24" s="3"/>
      <c r="G24" s="6">
        <v>2534301925</v>
      </c>
      <c r="H24" s="3"/>
      <c r="I24" s="7">
        <f t="shared" si="0"/>
        <v>61534310</v>
      </c>
      <c r="J24" s="7"/>
      <c r="K24" s="7">
        <v>229269</v>
      </c>
      <c r="L24" s="7"/>
      <c r="M24" s="7">
        <v>2595836235</v>
      </c>
      <c r="N24" s="7"/>
      <c r="O24" s="7">
        <v>2258272021</v>
      </c>
      <c r="P24" s="7"/>
      <c r="Q24" s="7">
        <f t="shared" si="1"/>
        <v>337564214</v>
      </c>
    </row>
    <row r="25" spans="1:17">
      <c r="A25" s="1" t="s">
        <v>33</v>
      </c>
      <c r="C25" s="6">
        <v>520309</v>
      </c>
      <c r="D25" s="3"/>
      <c r="E25" s="6">
        <v>2715369097</v>
      </c>
      <c r="F25" s="3"/>
      <c r="G25" s="6">
        <v>2620201875</v>
      </c>
      <c r="H25" s="3"/>
      <c r="I25" s="7">
        <f t="shared" si="0"/>
        <v>95167222</v>
      </c>
      <c r="J25" s="7"/>
      <c r="K25" s="7">
        <v>520309</v>
      </c>
      <c r="L25" s="7"/>
      <c r="M25" s="7">
        <v>2715369097</v>
      </c>
      <c r="N25" s="7"/>
      <c r="O25" s="7">
        <v>1952808693</v>
      </c>
      <c r="P25" s="7"/>
      <c r="Q25" s="7">
        <f t="shared" si="1"/>
        <v>762560404</v>
      </c>
    </row>
    <row r="26" spans="1:17">
      <c r="A26" s="1" t="s">
        <v>35</v>
      </c>
      <c r="C26" s="6">
        <v>767995</v>
      </c>
      <c r="D26" s="3"/>
      <c r="E26" s="6">
        <v>1718470642</v>
      </c>
      <c r="F26" s="3"/>
      <c r="G26" s="6">
        <v>1691156914</v>
      </c>
      <c r="H26" s="3"/>
      <c r="I26" s="7">
        <f t="shared" si="0"/>
        <v>27313728</v>
      </c>
      <c r="J26" s="7"/>
      <c r="K26" s="7">
        <v>767995</v>
      </c>
      <c r="L26" s="7"/>
      <c r="M26" s="7">
        <v>1718470642</v>
      </c>
      <c r="N26" s="7"/>
      <c r="O26" s="7">
        <v>1691156914</v>
      </c>
      <c r="P26" s="7"/>
      <c r="Q26" s="7">
        <f t="shared" si="1"/>
        <v>27313728</v>
      </c>
    </row>
    <row r="27" spans="1:17">
      <c r="A27" s="1" t="s">
        <v>19</v>
      </c>
      <c r="C27" s="6">
        <v>238228</v>
      </c>
      <c r="D27" s="3"/>
      <c r="E27" s="6">
        <v>1187131254</v>
      </c>
      <c r="F27" s="3"/>
      <c r="G27" s="6">
        <v>1018758957</v>
      </c>
      <c r="H27" s="3"/>
      <c r="I27" s="7">
        <f t="shared" si="0"/>
        <v>168372297</v>
      </c>
      <c r="J27" s="7"/>
      <c r="K27" s="7">
        <v>238228</v>
      </c>
      <c r="L27" s="7"/>
      <c r="M27" s="7">
        <v>1187131254</v>
      </c>
      <c r="N27" s="7"/>
      <c r="O27" s="7">
        <v>1045344830</v>
      </c>
      <c r="P27" s="7"/>
      <c r="Q27" s="7">
        <f t="shared" si="1"/>
        <v>141786424</v>
      </c>
    </row>
    <row r="28" spans="1:17">
      <c r="A28" s="1" t="s">
        <v>27</v>
      </c>
      <c r="C28" s="6">
        <v>0</v>
      </c>
      <c r="D28" s="3"/>
      <c r="E28" s="6">
        <v>0</v>
      </c>
      <c r="F28" s="3"/>
      <c r="G28" s="6">
        <v>94401818</v>
      </c>
      <c r="H28" s="3"/>
      <c r="I28" s="7">
        <f t="shared" si="0"/>
        <v>-94401818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f t="shared" si="1"/>
        <v>0</v>
      </c>
    </row>
    <row r="29" spans="1:17">
      <c r="A29" s="1" t="s">
        <v>26</v>
      </c>
      <c r="C29" s="6">
        <v>0</v>
      </c>
      <c r="D29" s="3"/>
      <c r="E29" s="6">
        <v>0</v>
      </c>
      <c r="F29" s="3"/>
      <c r="G29" s="6">
        <v>31523529</v>
      </c>
      <c r="H29" s="3"/>
      <c r="I29" s="7">
        <f t="shared" si="0"/>
        <v>-31523529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f t="shared" si="1"/>
        <v>0</v>
      </c>
    </row>
    <row r="30" spans="1:17">
      <c r="A30" s="1" t="s">
        <v>46</v>
      </c>
      <c r="C30" s="6">
        <v>2831</v>
      </c>
      <c r="D30" s="3"/>
      <c r="E30" s="6">
        <v>2799634574</v>
      </c>
      <c r="F30" s="3"/>
      <c r="G30" s="6">
        <v>2751799345</v>
      </c>
      <c r="H30" s="3"/>
      <c r="I30" s="7">
        <f t="shared" si="0"/>
        <v>47835229</v>
      </c>
      <c r="J30" s="7"/>
      <c r="K30" s="7">
        <v>2831</v>
      </c>
      <c r="L30" s="7"/>
      <c r="M30" s="7">
        <v>2799634574</v>
      </c>
      <c r="N30" s="7"/>
      <c r="O30" s="7">
        <v>2518674785</v>
      </c>
      <c r="P30" s="7"/>
      <c r="Q30" s="7">
        <f t="shared" si="1"/>
        <v>280959789</v>
      </c>
    </row>
    <row r="31" spans="1:17">
      <c r="A31" s="1" t="s">
        <v>56</v>
      </c>
      <c r="C31" s="6">
        <v>3339</v>
      </c>
      <c r="D31" s="3"/>
      <c r="E31" s="6">
        <v>2934015045</v>
      </c>
      <c r="F31" s="3"/>
      <c r="G31" s="6">
        <v>2889681160</v>
      </c>
      <c r="H31" s="3"/>
      <c r="I31" s="7">
        <f t="shared" si="0"/>
        <v>44333885</v>
      </c>
      <c r="J31" s="7"/>
      <c r="K31" s="7">
        <v>3339</v>
      </c>
      <c r="L31" s="7"/>
      <c r="M31" s="7">
        <v>2934015045</v>
      </c>
      <c r="N31" s="7"/>
      <c r="O31" s="7">
        <v>2605213200</v>
      </c>
      <c r="P31" s="7"/>
      <c r="Q31" s="7">
        <f t="shared" si="1"/>
        <v>328801845</v>
      </c>
    </row>
    <row r="32" spans="1:17">
      <c r="A32" s="1" t="s">
        <v>59</v>
      </c>
      <c r="C32" s="6">
        <v>2960</v>
      </c>
      <c r="D32" s="3"/>
      <c r="E32" s="6">
        <v>2565174177</v>
      </c>
      <c r="F32" s="3"/>
      <c r="G32" s="6">
        <v>2532531295</v>
      </c>
      <c r="H32" s="3"/>
      <c r="I32" s="7">
        <f t="shared" si="0"/>
        <v>32642882</v>
      </c>
      <c r="J32" s="7"/>
      <c r="K32" s="7">
        <v>2960</v>
      </c>
      <c r="L32" s="7"/>
      <c r="M32" s="7">
        <v>2565174177</v>
      </c>
      <c r="N32" s="7"/>
      <c r="O32" s="7">
        <v>2349204841</v>
      </c>
      <c r="P32" s="7"/>
      <c r="Q32" s="7">
        <f t="shared" si="1"/>
        <v>215969336</v>
      </c>
    </row>
    <row r="33" spans="1:17">
      <c r="A33" s="1" t="s">
        <v>65</v>
      </c>
      <c r="C33" s="6">
        <v>2350</v>
      </c>
      <c r="D33" s="3"/>
      <c r="E33" s="6">
        <v>1936072523</v>
      </c>
      <c r="F33" s="3"/>
      <c r="G33" s="6">
        <v>1913023201</v>
      </c>
      <c r="H33" s="3"/>
      <c r="I33" s="7">
        <f t="shared" si="0"/>
        <v>23049322</v>
      </c>
      <c r="J33" s="7"/>
      <c r="K33" s="7">
        <v>2350</v>
      </c>
      <c r="L33" s="7"/>
      <c r="M33" s="7">
        <v>1936072523</v>
      </c>
      <c r="N33" s="7"/>
      <c r="O33" s="7">
        <v>1748753902</v>
      </c>
      <c r="P33" s="7"/>
      <c r="Q33" s="7">
        <f t="shared" si="1"/>
        <v>187318621</v>
      </c>
    </row>
    <row r="34" spans="1:17">
      <c r="A34" s="1" t="s">
        <v>50</v>
      </c>
      <c r="C34" s="6">
        <v>6015</v>
      </c>
      <c r="D34" s="3"/>
      <c r="E34" s="6">
        <v>4315762076</v>
      </c>
      <c r="F34" s="3"/>
      <c r="G34" s="6">
        <v>4229402331</v>
      </c>
      <c r="H34" s="3"/>
      <c r="I34" s="7">
        <f t="shared" si="0"/>
        <v>86359745</v>
      </c>
      <c r="J34" s="7"/>
      <c r="K34" s="7">
        <v>6015</v>
      </c>
      <c r="L34" s="7"/>
      <c r="M34" s="7">
        <v>4315762076</v>
      </c>
      <c r="N34" s="7"/>
      <c r="O34" s="7">
        <v>3997165446</v>
      </c>
      <c r="P34" s="7"/>
      <c r="Q34" s="7">
        <f t="shared" si="1"/>
        <v>318596630</v>
      </c>
    </row>
    <row r="35" spans="1:17">
      <c r="A35" s="1" t="s">
        <v>53</v>
      </c>
      <c r="C35" s="6">
        <v>9</v>
      </c>
      <c r="D35" s="3"/>
      <c r="E35" s="6">
        <v>8880940</v>
      </c>
      <c r="F35" s="3"/>
      <c r="G35" s="6">
        <v>8722118</v>
      </c>
      <c r="H35" s="3"/>
      <c r="I35" s="7">
        <f t="shared" si="0"/>
        <v>158822</v>
      </c>
      <c r="J35" s="7"/>
      <c r="K35" s="7">
        <v>9</v>
      </c>
      <c r="L35" s="7"/>
      <c r="M35" s="7">
        <v>8880940</v>
      </c>
      <c r="N35" s="7"/>
      <c r="O35" s="7">
        <v>8128562</v>
      </c>
      <c r="P35" s="7"/>
      <c r="Q35" s="7">
        <f t="shared" si="1"/>
        <v>752378</v>
      </c>
    </row>
    <row r="36" spans="1:17">
      <c r="A36" s="1" t="s">
        <v>62</v>
      </c>
      <c r="C36" s="6">
        <v>4540</v>
      </c>
      <c r="D36" s="3"/>
      <c r="E36" s="6">
        <v>2869304644</v>
      </c>
      <c r="F36" s="3"/>
      <c r="G36" s="6">
        <v>2812020228</v>
      </c>
      <c r="H36" s="3"/>
      <c r="I36" s="7">
        <f t="shared" si="0"/>
        <v>57284416</v>
      </c>
      <c r="J36" s="7"/>
      <c r="K36" s="7">
        <v>4540</v>
      </c>
      <c r="L36" s="7"/>
      <c r="M36" s="7">
        <v>2869304644</v>
      </c>
      <c r="N36" s="7"/>
      <c r="O36" s="7">
        <v>2474748464</v>
      </c>
      <c r="P36" s="7"/>
      <c r="Q36" s="7">
        <f t="shared" si="1"/>
        <v>394556180</v>
      </c>
    </row>
    <row r="37" spans="1:17" ht="24.75" thickBot="1">
      <c r="C37" s="3"/>
      <c r="D37" s="3"/>
      <c r="E37" s="13">
        <f>SUM(E8:E36)</f>
        <v>48979244550</v>
      </c>
      <c r="F37" s="3"/>
      <c r="G37" s="13">
        <f>SUM(G8:G36)</f>
        <v>47873537341</v>
      </c>
      <c r="H37" s="3"/>
      <c r="I37" s="8">
        <f>SUM(I8:I36)</f>
        <v>1105707209</v>
      </c>
      <c r="J37" s="7"/>
      <c r="K37" s="7"/>
      <c r="L37" s="7"/>
      <c r="M37" s="8">
        <f>SUM(M8:M36)</f>
        <v>48979244550</v>
      </c>
      <c r="N37" s="7"/>
      <c r="O37" s="8">
        <f>SUM(O8:O36)</f>
        <v>43773748827</v>
      </c>
      <c r="P37" s="7"/>
      <c r="Q37" s="8">
        <f>SUM(Q8:Q36)</f>
        <v>5205495723</v>
      </c>
    </row>
    <row r="38" spans="1:17" ht="24.75" thickTop="1">
      <c r="C38" s="3"/>
      <c r="D38" s="3"/>
      <c r="E38" s="3"/>
      <c r="F38" s="3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C39" s="3"/>
      <c r="D39" s="3"/>
      <c r="E39" s="3"/>
      <c r="F39" s="3"/>
      <c r="G39" s="6"/>
      <c r="H39" s="3"/>
      <c r="I39" s="7"/>
      <c r="J39" s="7"/>
      <c r="K39" s="7"/>
      <c r="L39" s="7"/>
      <c r="M39" s="7"/>
      <c r="N39" s="7"/>
      <c r="O39" s="7"/>
      <c r="P39" s="7"/>
      <c r="Q39" s="7"/>
    </row>
    <row r="40" spans="1:17"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2" spans="1:17"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G43" s="2"/>
      <c r="I43" s="2"/>
      <c r="O43" s="2"/>
      <c r="Q43" s="6"/>
    </row>
    <row r="44" spans="1:17"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5"/>
  <sheetViews>
    <sheetView rightToLeft="1" workbookViewId="0">
      <selection activeCell="I35" sqref="I35"/>
    </sheetView>
  </sheetViews>
  <sheetFormatPr defaultRowHeight="24"/>
  <cols>
    <col min="1" max="1" width="30.140625" style="1" bestFit="1" customWidth="1"/>
    <col min="2" max="2" width="1" style="1" customWidth="1"/>
    <col min="3" max="3" width="8" style="1" bestFit="1" customWidth="1"/>
    <col min="4" max="4" width="1" style="1" customWidth="1"/>
    <col min="5" max="5" width="15" style="1" bestFit="1" customWidth="1"/>
    <col min="6" max="6" width="1" style="1" customWidth="1"/>
    <col min="7" max="7" width="1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84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6" t="s">
        <v>3</v>
      </c>
      <c r="C6" s="17" t="s">
        <v>86</v>
      </c>
      <c r="D6" s="17" t="s">
        <v>86</v>
      </c>
      <c r="E6" s="17" t="s">
        <v>86</v>
      </c>
      <c r="F6" s="17" t="s">
        <v>86</v>
      </c>
      <c r="G6" s="17" t="s">
        <v>86</v>
      </c>
      <c r="H6" s="17" t="s">
        <v>86</v>
      </c>
      <c r="I6" s="17" t="s">
        <v>86</v>
      </c>
      <c r="K6" s="17" t="s">
        <v>87</v>
      </c>
      <c r="L6" s="17" t="s">
        <v>87</v>
      </c>
      <c r="M6" s="17" t="s">
        <v>87</v>
      </c>
      <c r="N6" s="17" t="s">
        <v>87</v>
      </c>
      <c r="O6" s="17" t="s">
        <v>87</v>
      </c>
      <c r="P6" s="17" t="s">
        <v>87</v>
      </c>
      <c r="Q6" s="17" t="s">
        <v>87</v>
      </c>
    </row>
    <row r="7" spans="1:17" ht="24.75">
      <c r="A7" s="17" t="s">
        <v>3</v>
      </c>
      <c r="C7" s="17" t="s">
        <v>7</v>
      </c>
      <c r="E7" s="17" t="s">
        <v>104</v>
      </c>
      <c r="G7" s="17" t="s">
        <v>105</v>
      </c>
      <c r="I7" s="17" t="s">
        <v>107</v>
      </c>
      <c r="K7" s="17" t="s">
        <v>7</v>
      </c>
      <c r="M7" s="17" t="s">
        <v>104</v>
      </c>
      <c r="O7" s="17" t="s">
        <v>105</v>
      </c>
      <c r="Q7" s="17" t="s">
        <v>107</v>
      </c>
    </row>
    <row r="8" spans="1:17">
      <c r="A8" s="1" t="s">
        <v>27</v>
      </c>
      <c r="C8" s="7">
        <v>26201</v>
      </c>
      <c r="D8" s="7"/>
      <c r="E8" s="7">
        <v>889961589</v>
      </c>
      <c r="F8" s="7"/>
      <c r="G8" s="7">
        <v>775718969</v>
      </c>
      <c r="H8" s="7"/>
      <c r="I8" s="7">
        <f>E8-G8</f>
        <v>114242620</v>
      </c>
      <c r="J8" s="7"/>
      <c r="K8" s="7">
        <v>26201</v>
      </c>
      <c r="L8" s="7"/>
      <c r="M8" s="7">
        <v>889961589</v>
      </c>
      <c r="N8" s="7"/>
      <c r="O8" s="7">
        <v>775718969</v>
      </c>
      <c r="P8" s="7"/>
      <c r="Q8" s="7">
        <f>M8-O8</f>
        <v>114242620</v>
      </c>
    </row>
    <row r="9" spans="1:17">
      <c r="A9" s="1" t="s">
        <v>26</v>
      </c>
      <c r="C9" s="7">
        <v>4002</v>
      </c>
      <c r="D9" s="7"/>
      <c r="E9" s="7">
        <v>333930072</v>
      </c>
      <c r="F9" s="7"/>
      <c r="G9" s="7">
        <v>297569867</v>
      </c>
      <c r="H9" s="7"/>
      <c r="I9" s="7">
        <f t="shared" ref="I9:I28" si="0">E9-G9</f>
        <v>36360205</v>
      </c>
      <c r="J9" s="7"/>
      <c r="K9" s="7">
        <v>4002</v>
      </c>
      <c r="L9" s="7"/>
      <c r="M9" s="7">
        <v>333930072</v>
      </c>
      <c r="N9" s="7"/>
      <c r="O9" s="7">
        <v>297569867</v>
      </c>
      <c r="P9" s="7"/>
      <c r="Q9" s="7">
        <f t="shared" ref="Q9:Q28" si="1">M9-O9</f>
        <v>36360205</v>
      </c>
    </row>
    <row r="10" spans="1:17">
      <c r="A10" s="1" t="s">
        <v>29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1</v>
      </c>
      <c r="L10" s="7"/>
      <c r="M10" s="7">
        <v>1</v>
      </c>
      <c r="N10" s="7"/>
      <c r="O10" s="7">
        <v>23750</v>
      </c>
      <c r="P10" s="7"/>
      <c r="Q10" s="7">
        <f t="shared" si="1"/>
        <v>-23749</v>
      </c>
    </row>
    <row r="11" spans="1:17">
      <c r="A11" s="1" t="s">
        <v>108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142536</v>
      </c>
      <c r="L11" s="7"/>
      <c r="M11" s="7">
        <v>890645745</v>
      </c>
      <c r="N11" s="7"/>
      <c r="O11" s="7">
        <v>941572996</v>
      </c>
      <c r="P11" s="7"/>
      <c r="Q11" s="7">
        <f t="shared" si="1"/>
        <v>-50927251</v>
      </c>
    </row>
    <row r="12" spans="1:17">
      <c r="A12" s="1" t="s">
        <v>109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117629</v>
      </c>
      <c r="L12" s="7"/>
      <c r="M12" s="7">
        <v>1207064985</v>
      </c>
      <c r="N12" s="7"/>
      <c r="O12" s="7">
        <v>1156498673</v>
      </c>
      <c r="P12" s="7"/>
      <c r="Q12" s="7">
        <f t="shared" si="1"/>
        <v>50566312</v>
      </c>
    </row>
    <row r="13" spans="1:17">
      <c r="A13" s="1" t="s">
        <v>110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99786</v>
      </c>
      <c r="L13" s="7"/>
      <c r="M13" s="7">
        <v>998916476</v>
      </c>
      <c r="N13" s="7"/>
      <c r="O13" s="7">
        <v>1079277073</v>
      </c>
      <c r="P13" s="7"/>
      <c r="Q13" s="7">
        <f t="shared" si="1"/>
        <v>-80360597</v>
      </c>
    </row>
    <row r="14" spans="1:17">
      <c r="A14" s="1" t="s">
        <v>30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17681</v>
      </c>
      <c r="L14" s="7"/>
      <c r="M14" s="7">
        <v>516787455</v>
      </c>
      <c r="N14" s="7"/>
      <c r="O14" s="7">
        <v>554549893</v>
      </c>
      <c r="P14" s="7"/>
      <c r="Q14" s="7">
        <f t="shared" si="1"/>
        <v>-37762438</v>
      </c>
    </row>
    <row r="15" spans="1:17">
      <c r="A15" s="1" t="s">
        <v>111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372812</v>
      </c>
      <c r="L15" s="7"/>
      <c r="M15" s="7">
        <v>1291047956</v>
      </c>
      <c r="N15" s="7"/>
      <c r="O15" s="7">
        <v>1352378285</v>
      </c>
      <c r="P15" s="7"/>
      <c r="Q15" s="7">
        <f t="shared" si="1"/>
        <v>-61330329</v>
      </c>
    </row>
    <row r="16" spans="1:17">
      <c r="A16" s="1" t="s">
        <v>112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74646</v>
      </c>
      <c r="L16" s="7"/>
      <c r="M16" s="7">
        <v>287697965</v>
      </c>
      <c r="N16" s="7"/>
      <c r="O16" s="7">
        <v>395371353</v>
      </c>
      <c r="P16" s="7"/>
      <c r="Q16" s="7">
        <f t="shared" si="1"/>
        <v>-107673388</v>
      </c>
    </row>
    <row r="17" spans="1:17">
      <c r="A17" s="1" t="s">
        <v>113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1394767</v>
      </c>
      <c r="L17" s="7"/>
      <c r="M17" s="7">
        <v>4493543290</v>
      </c>
      <c r="N17" s="7"/>
      <c r="O17" s="7">
        <v>8276327827</v>
      </c>
      <c r="P17" s="7"/>
      <c r="Q17" s="7">
        <f t="shared" si="1"/>
        <v>-3782784537</v>
      </c>
    </row>
    <row r="18" spans="1:17">
      <c r="A18" s="1" t="s">
        <v>114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200</v>
      </c>
      <c r="L18" s="7"/>
      <c r="M18" s="7">
        <v>234706250</v>
      </c>
      <c r="N18" s="7"/>
      <c r="O18" s="7">
        <v>231489000</v>
      </c>
      <c r="P18" s="7"/>
      <c r="Q18" s="7">
        <f t="shared" si="1"/>
        <v>3217250</v>
      </c>
    </row>
    <row r="19" spans="1:17">
      <c r="A19" s="1" t="s">
        <v>115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325403</v>
      </c>
      <c r="L19" s="7"/>
      <c r="M19" s="7">
        <v>6469733915</v>
      </c>
      <c r="N19" s="7"/>
      <c r="O19" s="7">
        <v>6641819342</v>
      </c>
      <c r="P19" s="7"/>
      <c r="Q19" s="7">
        <f t="shared" si="1"/>
        <v>-172085427</v>
      </c>
    </row>
    <row r="20" spans="1:17">
      <c r="A20" s="1" t="s">
        <v>116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372812</v>
      </c>
      <c r="L20" s="7"/>
      <c r="M20" s="7">
        <v>1015193551</v>
      </c>
      <c r="N20" s="7"/>
      <c r="O20" s="7">
        <v>1291047956</v>
      </c>
      <c r="P20" s="7"/>
      <c r="Q20" s="7">
        <f t="shared" si="1"/>
        <v>-275854405</v>
      </c>
    </row>
    <row r="21" spans="1:17">
      <c r="A21" s="1" t="s">
        <v>117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31851</v>
      </c>
      <c r="L21" s="7"/>
      <c r="M21" s="7">
        <v>532168267</v>
      </c>
      <c r="N21" s="7"/>
      <c r="O21" s="7">
        <v>532168267</v>
      </c>
      <c r="P21" s="7"/>
      <c r="Q21" s="7">
        <f t="shared" si="1"/>
        <v>0</v>
      </c>
    </row>
    <row r="22" spans="1:17">
      <c r="A22" s="1" t="s">
        <v>118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1903</v>
      </c>
      <c r="L22" s="7"/>
      <c r="M22" s="7">
        <v>1903000000</v>
      </c>
      <c r="N22" s="7"/>
      <c r="O22" s="7">
        <v>1853140385</v>
      </c>
      <c r="P22" s="7"/>
      <c r="Q22" s="7">
        <f t="shared" si="1"/>
        <v>49859615</v>
      </c>
    </row>
    <row r="23" spans="1:17">
      <c r="A23" s="1" t="s">
        <v>119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1223</v>
      </c>
      <c r="L23" s="7"/>
      <c r="M23" s="7">
        <v>1223000000</v>
      </c>
      <c r="N23" s="7"/>
      <c r="O23" s="7">
        <v>1206981257</v>
      </c>
      <c r="P23" s="7"/>
      <c r="Q23" s="7">
        <f t="shared" si="1"/>
        <v>16018743</v>
      </c>
    </row>
    <row r="24" spans="1:17">
      <c r="A24" s="1" t="s">
        <v>120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1726</v>
      </c>
      <c r="L24" s="7"/>
      <c r="M24" s="7">
        <v>1726000000</v>
      </c>
      <c r="N24" s="7"/>
      <c r="O24" s="7">
        <v>1654887395</v>
      </c>
      <c r="P24" s="7"/>
      <c r="Q24" s="7">
        <f t="shared" si="1"/>
        <v>71112605</v>
      </c>
    </row>
    <row r="25" spans="1:17">
      <c r="A25" s="1" t="s">
        <v>56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512</v>
      </c>
      <c r="L25" s="7"/>
      <c r="M25" s="7">
        <v>442517103</v>
      </c>
      <c r="N25" s="7"/>
      <c r="O25" s="7">
        <v>399481629</v>
      </c>
      <c r="P25" s="7"/>
      <c r="Q25" s="7">
        <f t="shared" si="1"/>
        <v>43035474</v>
      </c>
    </row>
    <row r="26" spans="1:17">
      <c r="A26" s="1" t="s">
        <v>59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3602</v>
      </c>
      <c r="L26" s="7"/>
      <c r="M26" s="7">
        <v>3002263042</v>
      </c>
      <c r="N26" s="7"/>
      <c r="O26" s="7">
        <v>2858728323</v>
      </c>
      <c r="P26" s="7"/>
      <c r="Q26" s="7">
        <f t="shared" si="1"/>
        <v>143534719</v>
      </c>
    </row>
    <row r="27" spans="1:17">
      <c r="A27" s="1" t="s">
        <v>121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3168</v>
      </c>
      <c r="L27" s="7"/>
      <c r="M27" s="7">
        <v>3071533608</v>
      </c>
      <c r="N27" s="7"/>
      <c r="O27" s="7">
        <v>2996603144</v>
      </c>
      <c r="P27" s="7"/>
      <c r="Q27" s="7">
        <f t="shared" si="1"/>
        <v>74930464</v>
      </c>
    </row>
    <row r="28" spans="1:17">
      <c r="A28" s="1" t="s">
        <v>62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4848</v>
      </c>
      <c r="L28" s="7"/>
      <c r="M28" s="7">
        <v>3001967637</v>
      </c>
      <c r="N28" s="7"/>
      <c r="O28" s="7">
        <v>2642638889</v>
      </c>
      <c r="P28" s="7"/>
      <c r="Q28" s="7">
        <f t="shared" si="1"/>
        <v>359328748</v>
      </c>
    </row>
    <row r="29" spans="1:17" ht="24.75" thickBot="1">
      <c r="C29" s="7"/>
      <c r="D29" s="7"/>
      <c r="E29" s="8">
        <f>SUM(E8:E28)</f>
        <v>1223891661</v>
      </c>
      <c r="F29" s="7"/>
      <c r="G29" s="8">
        <f>SUM(G8:G28)</f>
        <v>1073288836</v>
      </c>
      <c r="H29" s="7"/>
      <c r="I29" s="8">
        <f>SUM(I8:I28)</f>
        <v>150602825</v>
      </c>
      <c r="J29" s="7"/>
      <c r="K29" s="7"/>
      <c r="L29" s="7"/>
      <c r="M29" s="8">
        <f>SUM(M8:M28)</f>
        <v>33531678907</v>
      </c>
      <c r="N29" s="7"/>
      <c r="O29" s="8">
        <f>SUM(O8:O28)</f>
        <v>37138274273</v>
      </c>
      <c r="P29" s="7"/>
      <c r="Q29" s="8">
        <f>SUM(Q8:Q28)</f>
        <v>-3606595366</v>
      </c>
    </row>
    <row r="30" spans="1:17" ht="24.75" thickTop="1"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>
      <c r="G31" s="2"/>
      <c r="I31" s="2"/>
      <c r="O31" s="2"/>
      <c r="Q31" s="2"/>
    </row>
    <row r="32" spans="1:17"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4" spans="7:17"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7:17">
      <c r="O35" s="2"/>
      <c r="Q35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2022-05-28T07:22:26Z</dcterms:created>
  <dcterms:modified xsi:type="dcterms:W3CDTF">2022-05-29T11:00:50Z</dcterms:modified>
</cp:coreProperties>
</file>