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فروردین\"/>
    </mc:Choice>
  </mc:AlternateContent>
  <xr:revisionPtr revIDLastSave="0" documentId="13_ncr:1_{4852C8BE-5FD2-4723-B74C-971601CA8D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K10" i="13"/>
  <c r="K9" i="13"/>
  <c r="K8" i="13"/>
  <c r="G10" i="13"/>
  <c r="G9" i="13"/>
  <c r="G8" i="13"/>
  <c r="I10" i="13"/>
  <c r="E10" i="13"/>
  <c r="Q9" i="12"/>
  <c r="Q10" i="12"/>
  <c r="Q11" i="12"/>
  <c r="Q12" i="12"/>
  <c r="Q13" i="12"/>
  <c r="Q14" i="12"/>
  <c r="Q15" i="12"/>
  <c r="Q16" i="12"/>
  <c r="Q17" i="12"/>
  <c r="Q18" i="12"/>
  <c r="Q8" i="12"/>
  <c r="I9" i="12"/>
  <c r="I10" i="12"/>
  <c r="I11" i="12"/>
  <c r="I12" i="12"/>
  <c r="I13" i="12"/>
  <c r="I14" i="12"/>
  <c r="I15" i="12"/>
  <c r="I16" i="12"/>
  <c r="I17" i="12"/>
  <c r="I19" i="12" s="1"/>
  <c r="I18" i="12"/>
  <c r="I8" i="12"/>
  <c r="O19" i="12"/>
  <c r="M19" i="12"/>
  <c r="K19" i="12"/>
  <c r="G19" i="12"/>
  <c r="E19" i="12"/>
  <c r="C19" i="12"/>
  <c r="S37" i="11"/>
  <c r="C38" i="11"/>
  <c r="E38" i="11"/>
  <c r="G38" i="11"/>
  <c r="I38" i="11"/>
  <c r="K37" i="11" s="1"/>
  <c r="M38" i="11"/>
  <c r="O38" i="11"/>
  <c r="Q38" i="11"/>
  <c r="S30" i="11"/>
  <c r="I30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1" i="11"/>
  <c r="S32" i="11"/>
  <c r="S33" i="11"/>
  <c r="S34" i="11"/>
  <c r="S35" i="11"/>
  <c r="S36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1" i="11"/>
  <c r="I32" i="11"/>
  <c r="I33" i="11"/>
  <c r="I34" i="11"/>
  <c r="I35" i="11"/>
  <c r="I36" i="11"/>
  <c r="I8" i="11"/>
  <c r="M27" i="10"/>
  <c r="E27" i="10"/>
  <c r="G27" i="10"/>
  <c r="I27" i="10"/>
  <c r="O27" i="10"/>
  <c r="Q27" i="10"/>
  <c r="O37" i="9"/>
  <c r="M37" i="9"/>
  <c r="G37" i="9"/>
  <c r="E3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8" i="9"/>
  <c r="S11" i="8"/>
  <c r="Q11" i="8"/>
  <c r="O11" i="8"/>
  <c r="I11" i="8"/>
  <c r="K11" i="8"/>
  <c r="M11" i="8"/>
  <c r="S10" i="7"/>
  <c r="M10" i="7"/>
  <c r="I10" i="7"/>
  <c r="K10" i="7"/>
  <c r="O10" i="7"/>
  <c r="Q10" i="7"/>
  <c r="S10" i="6"/>
  <c r="K10" i="6"/>
  <c r="M10" i="6"/>
  <c r="O10" i="6"/>
  <c r="Q10" i="6"/>
  <c r="AK17" i="3"/>
  <c r="Q17" i="3"/>
  <c r="S17" i="3"/>
  <c r="W17" i="3"/>
  <c r="AA17" i="3"/>
  <c r="AG17" i="3"/>
  <c r="AI17" i="3"/>
  <c r="Q19" i="12" l="1"/>
  <c r="K36" i="11"/>
  <c r="K32" i="11"/>
  <c r="K27" i="11"/>
  <c r="K23" i="11"/>
  <c r="K19" i="11"/>
  <c r="K15" i="11"/>
  <c r="K11" i="11"/>
  <c r="S38" i="11"/>
  <c r="U37" i="11" s="1"/>
  <c r="K35" i="11"/>
  <c r="K31" i="11"/>
  <c r="K26" i="11"/>
  <c r="K22" i="11"/>
  <c r="K18" i="11"/>
  <c r="K14" i="11"/>
  <c r="K10" i="11"/>
  <c r="K34" i="11"/>
  <c r="K29" i="11"/>
  <c r="K25" i="11"/>
  <c r="K21" i="11"/>
  <c r="K17" i="11"/>
  <c r="K13" i="11"/>
  <c r="K9" i="11"/>
  <c r="K30" i="11"/>
  <c r="K33" i="11"/>
  <c r="K8" i="11"/>
  <c r="K28" i="11"/>
  <c r="K24" i="11"/>
  <c r="K20" i="11"/>
  <c r="K16" i="11"/>
  <c r="K12" i="11"/>
  <c r="U8" i="11"/>
  <c r="Q37" i="9"/>
  <c r="I37" i="9"/>
  <c r="W30" i="1"/>
  <c r="U30" i="1"/>
  <c r="O30" i="1"/>
  <c r="K30" i="1"/>
  <c r="G30" i="1"/>
  <c r="E30" i="1"/>
  <c r="K38" i="11" l="1"/>
  <c r="U23" i="11"/>
  <c r="U24" i="11"/>
  <c r="U25" i="11"/>
  <c r="U26" i="11"/>
  <c r="U11" i="11"/>
  <c r="U12" i="11"/>
  <c r="U28" i="11"/>
  <c r="U13" i="11"/>
  <c r="U29" i="11"/>
  <c r="U15" i="11"/>
  <c r="U14" i="11"/>
  <c r="U16" i="11"/>
  <c r="U33" i="11"/>
  <c r="U10" i="11"/>
  <c r="U17" i="11"/>
  <c r="U34" i="11"/>
  <c r="U36" i="11"/>
  <c r="U30" i="11"/>
  <c r="U32" i="11"/>
  <c r="U31" i="11"/>
  <c r="U9" i="11"/>
  <c r="U27" i="11"/>
  <c r="U19" i="11"/>
  <c r="U22" i="11"/>
  <c r="U20" i="11"/>
  <c r="U35" i="11"/>
  <c r="U21" i="11"/>
  <c r="U18" i="11"/>
  <c r="Y30" i="1"/>
  <c r="U38" i="11" l="1"/>
</calcChain>
</file>

<file path=xl/sharedStrings.xml><?xml version="1.0" encoding="utf-8"?>
<sst xmlns="http://schemas.openxmlformats.org/spreadsheetml/2006/main" count="546" uniqueCount="138">
  <si>
    <t>صندوق سرمایه‌گذاری مشترک مدرسه کسب و کار صوفی رازی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</si>
  <si>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</si>
  <si>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</si>
  <si>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</si>
  <si>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</si>
  <si>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</si>
  <si>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</si>
  <si>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</si>
  <si>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</si>
  <si>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</si>
  <si>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</si>
  <si>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</si>
  <si>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</si>
  <si>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</si>
  <si>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</si>
  <si>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پتروشیمی تندگویان</t>
  </si>
  <si>
    <t>تولید ژلاتین کپسول ایران</t>
  </si>
  <si>
    <t>ح.زغال سنگ پروده طبس</t>
  </si>
  <si>
    <t>حفاری شمال</t>
  </si>
  <si>
    <t>ذوب آهن اصفهان</t>
  </si>
  <si>
    <t>زغال سنگ پروده طبس</t>
  </si>
  <si>
    <t>سرمایه گذاری سیمان تامین</t>
  </si>
  <si>
    <t>سرمایه‌گذاری‌ سپه‌</t>
  </si>
  <si>
    <t>سیمان‌مازندران‌</t>
  </si>
  <si>
    <t>صندوق سکه طلای مفید</t>
  </si>
  <si>
    <t>فروسیلیس‌ ایران‌</t>
  </si>
  <si>
    <t>فولاد امیرکبیرکاشان</t>
  </si>
  <si>
    <t>گسترش نفت و گاز پارسیان</t>
  </si>
  <si>
    <t>مبین انرژی خلیج فارس</t>
  </si>
  <si>
    <t>نفت سپاهان</t>
  </si>
  <si>
    <t>کارخانجات‌ قند قزوین‌</t>
  </si>
  <si>
    <t>شرکت آهن و فولاد ارفع</t>
  </si>
  <si>
    <t>صنایع شیمیایی کیمیاگران امروز</t>
  </si>
  <si>
    <t>آریان کیمیا تک</t>
  </si>
  <si>
    <t>صندوق پالایشی یکم-سهام</t>
  </si>
  <si>
    <t>توسعه حمل و نقل ریلی پارسیان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</si>
  <si>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</si>
  <si>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</si>
  <si>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</si>
  <si>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</si>
  <si>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</si>
  <si>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</si>
  <si>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</si>
  <si>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</si>
  <si>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</si>
  <si>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اسنادخزانه-م14بودجه98-010318</t>
  </si>
  <si>
    <t>بله</t>
  </si>
  <si>
    <t>1398/08/11</t>
  </si>
  <si>
    <t>1401/03/18</t>
  </si>
  <si>
    <t>اسنادخزانه-م14بودجه99-021025</t>
  </si>
  <si>
    <t>1400/01/08</t>
  </si>
  <si>
    <t>1402/10/25</t>
  </si>
  <si>
    <t>اسنادخزانه-م17بودجه99-010226</t>
  </si>
  <si>
    <t>1400/01/14</t>
  </si>
  <si>
    <t>1401/02/26</t>
  </si>
  <si>
    <t>اسنادخزانه-م18بودجه99-010323</t>
  </si>
  <si>
    <t>1401/03/23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</si>
  <si>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</si>
  <si>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</si>
  <si>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</si>
  <si>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</si>
  <si>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</si>
  <si>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</si>
  <si>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</si>
  <si>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</si>
  <si>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</si>
  <si>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اسنادخزانه-م5بودجه99-020218</t>
  </si>
  <si>
    <t>1399/09/05</t>
  </si>
  <si>
    <t>1402/02/18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</si>
  <si>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</si>
  <si>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</si>
  <si>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</si>
  <si>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</si>
  <si>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</si>
  <si>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</si>
  <si>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</si>
  <si>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</si>
  <si>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</si>
  <si>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</si>
  <si>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</si>
  <si>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</si>
  <si>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</si>
  <si>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</si>
  <si>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</si>
  <si>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</si>
  <si>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</si>
  <si>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</si>
  <si>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</si>
  <si>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</si>
  <si>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</si>
  <si>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</si>
  <si>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</si>
  <si>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</si>
  <si>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</si>
  <si>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</si>
  <si>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</si>
  <si>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</si>
  <si>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</si>
  <si>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</si>
  <si>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</si>
  <si>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</si>
  <si>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1400/12/24</t>
  </si>
  <si>
    <t>1400/10/29</t>
  </si>
  <si>
    <t>بهای فروش</t>
  </si>
  <si>
    <t>ارزش دفتری</t>
  </si>
  <si>
    <t>سود و زیان ناشی از تغییر قیمت</t>
  </si>
  <si>
    <t>سود و زیان ناشی از فروش</t>
  </si>
  <si>
    <t>ملی‌ صنایع‌ مس‌ ایران‌</t>
  </si>
  <si>
    <t>توسعه‌معادن‌وفلزات‌</t>
  </si>
  <si>
    <t>فولاد مبارکه اصفهان</t>
  </si>
  <si>
    <t>سهامی ذوب آهن  اصفهان</t>
  </si>
  <si>
    <t>سخت آژند</t>
  </si>
  <si>
    <t>ریل پرداز نو آفرین</t>
  </si>
  <si>
    <t>تمام سکه طرح جدید0012صادرات</t>
  </si>
  <si>
    <t>توسعه سامانه ی نرم افزاری نگین</t>
  </si>
  <si>
    <t>اسنادخزانه-م11بودجه98-001013</t>
  </si>
  <si>
    <t>اسنادخزانه-م9بودجه98-000923</t>
  </si>
  <si>
    <t>اسنادخزانه-م12بودجه98-001111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</si>
  <si>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</si>
  <si>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</si>
  <si>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</si>
  <si>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</si>
  <si>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</si>
  <si>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</si>
  <si>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</si>
  <si>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</si>
  <si>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</si>
  <si>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</si>
  <si>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</si>
  <si>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</si>
  <si>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</si>
  <si>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</si>
  <si>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</si>
  <si>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1401/01/01</t>
  </si>
  <si>
    <t>سایر</t>
  </si>
  <si>
    <t>-</t>
  </si>
  <si>
    <t xml:space="preserve">از ابتدای سال مالی </t>
  </si>
  <si>
    <t>تا پایان دوره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</si>
</sst>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34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90FF2B4-3AE7-445E-97CD-0C2DE3D54E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8227-66C4-41E8-BCB9-266D01E0F520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34</xdr:row>
                <xdr:rowOff>76200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9"/>
  <sheetViews>
    <sheetView rightToLeft="1" topLeftCell="A28" workbookViewId="0">
      <selection activeCell="U28" sqref="U28"/>
    </sheetView>
  </sheetViews>
  <sheetFormatPr defaultRowHeight="24"/>
  <cols>
    <col min="1" max="1" width="30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.75">
      <c r="A3" s="15" t="s">
        <v>85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.75">
      <c r="A6" s="16" t="s">
        <v>3</v>
      </c>
      <c r="C6" s="17" t="s">
        <v>87</v>
      </c>
      <c r="D6" s="17" t="s">
        <v>87</v>
      </c>
      <c r="E6" s="17" t="s">
        <v>87</v>
      </c>
      <c r="F6" s="17" t="s">
        <v>87</v>
      </c>
      <c r="G6" s="17" t="s">
        <v>87</v>
      </c>
      <c r="H6" s="17" t="s">
        <v>87</v>
      </c>
      <c r="I6" s="17" t="s">
        <v>87</v>
      </c>
      <c r="J6" s="17" t="s">
        <v>87</v>
      </c>
      <c r="K6" s="17" t="s">
        <v>87</v>
      </c>
      <c r="M6" s="17" t="s">
        <v>88</v>
      </c>
      <c r="N6" s="17" t="s">
        <v>88</v>
      </c>
      <c r="O6" s="17" t="s">
        <v>88</v>
      </c>
      <c r="P6" s="17" t="s">
        <v>88</v>
      </c>
      <c r="Q6" s="17" t="s">
        <v>88</v>
      </c>
      <c r="R6" s="17" t="s">
        <v>88</v>
      </c>
      <c r="S6" s="17" t="s">
        <v>88</v>
      </c>
      <c r="T6" s="17" t="s">
        <v>88</v>
      </c>
      <c r="U6" s="17" t="s">
        <v>88</v>
      </c>
    </row>
    <row r="7" spans="1:21" ht="24.75">
      <c r="A7" s="17" t="s">
        <v>3</v>
      </c>
      <c r="C7" s="17" t="s">
        <v>118</v>
      </c>
      <c r="E7" s="17" t="s">
        <v>119</v>
      </c>
      <c r="G7" s="17" t="s">
        <v>120</v>
      </c>
      <c r="I7" s="17" t="s">
        <v>75</v>
      </c>
      <c r="K7" s="17" t="s">
        <v>121</v>
      </c>
      <c r="M7" s="17" t="s">
        <v>118</v>
      </c>
      <c r="O7" s="17" t="s">
        <v>119</v>
      </c>
      <c r="Q7" s="17" t="s">
        <v>120</v>
      </c>
      <c r="S7" s="17" t="s">
        <v>75</v>
      </c>
      <c r="U7" s="17" t="s">
        <v>121</v>
      </c>
    </row>
    <row r="8" spans="1:21">
      <c r="A8" s="1" t="s">
        <v>19</v>
      </c>
      <c r="C8" s="6">
        <v>0</v>
      </c>
      <c r="D8" s="6"/>
      <c r="E8" s="6">
        <v>356781066</v>
      </c>
      <c r="F8" s="6"/>
      <c r="G8" s="6">
        <v>-275854405</v>
      </c>
      <c r="H8" s="6"/>
      <c r="I8" s="6">
        <f>C8+E8+G8</f>
        <v>80926661</v>
      </c>
      <c r="J8" s="6"/>
      <c r="K8" s="7">
        <f>I8/$I$38</f>
        <v>2.1717724247381991E-2</v>
      </c>
      <c r="L8" s="6"/>
      <c r="M8" s="6">
        <v>0</v>
      </c>
      <c r="N8" s="6"/>
      <c r="O8" s="6">
        <v>0</v>
      </c>
      <c r="P8" s="6"/>
      <c r="Q8" s="6">
        <v>-275854405</v>
      </c>
      <c r="R8" s="6"/>
      <c r="S8" s="6">
        <f>M8+O8+Q8</f>
        <v>-275854405</v>
      </c>
      <c r="T8" s="6"/>
      <c r="U8" s="7">
        <f>S8/$S$38</f>
        <v>0.18398405707727261</v>
      </c>
    </row>
    <row r="9" spans="1:21">
      <c r="A9" s="1" t="s">
        <v>17</v>
      </c>
      <c r="C9" s="6">
        <v>0</v>
      </c>
      <c r="D9" s="6"/>
      <c r="E9" s="6">
        <v>162362105</v>
      </c>
      <c r="F9" s="6"/>
      <c r="G9" s="6">
        <v>0</v>
      </c>
      <c r="H9" s="6"/>
      <c r="I9" s="6">
        <f t="shared" ref="I9:I36" si="0">C9+E9+G9</f>
        <v>162362105</v>
      </c>
      <c r="J9" s="6"/>
      <c r="K9" s="7">
        <f t="shared" ref="K9:K37" si="1">I9/$I$38</f>
        <v>4.3571987044102568E-2</v>
      </c>
      <c r="L9" s="6"/>
      <c r="M9" s="6">
        <v>0</v>
      </c>
      <c r="N9" s="6"/>
      <c r="O9" s="6">
        <v>0</v>
      </c>
      <c r="P9" s="6"/>
      <c r="Q9" s="6">
        <v>0</v>
      </c>
      <c r="R9" s="6"/>
      <c r="S9" s="6">
        <f t="shared" ref="S9:S37" si="2">M9+O9+Q9</f>
        <v>0</v>
      </c>
      <c r="T9" s="6"/>
      <c r="U9" s="7">
        <f t="shared" ref="U9:U37" si="3">S9/$S$38</f>
        <v>0</v>
      </c>
    </row>
    <row r="10" spans="1:21">
      <c r="A10" s="1" t="s">
        <v>26</v>
      </c>
      <c r="C10" s="6">
        <v>0</v>
      </c>
      <c r="D10" s="6"/>
      <c r="E10" s="6">
        <v>119278525</v>
      </c>
      <c r="F10" s="6"/>
      <c r="G10" s="6">
        <v>0</v>
      </c>
      <c r="H10" s="6"/>
      <c r="I10" s="6">
        <f t="shared" si="0"/>
        <v>119278525</v>
      </c>
      <c r="J10" s="6"/>
      <c r="K10" s="7">
        <f t="shared" si="1"/>
        <v>3.2009946815728121E-2</v>
      </c>
      <c r="L10" s="6"/>
      <c r="M10" s="6">
        <v>0</v>
      </c>
      <c r="N10" s="6"/>
      <c r="O10" s="6">
        <v>-85487319</v>
      </c>
      <c r="P10" s="6"/>
      <c r="Q10" s="6">
        <v>-23749</v>
      </c>
      <c r="R10" s="6"/>
      <c r="S10" s="6">
        <f t="shared" si="2"/>
        <v>-85511068</v>
      </c>
      <c r="T10" s="6"/>
      <c r="U10" s="7">
        <f t="shared" si="3"/>
        <v>5.7032524877210278E-2</v>
      </c>
    </row>
    <row r="11" spans="1:21">
      <c r="A11" s="1" t="s">
        <v>107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7">
        <f t="shared" si="1"/>
        <v>0</v>
      </c>
      <c r="L11" s="6"/>
      <c r="M11" s="6">
        <v>0</v>
      </c>
      <c r="N11" s="6"/>
      <c r="O11" s="6">
        <v>0</v>
      </c>
      <c r="P11" s="6"/>
      <c r="Q11" s="6">
        <v>-50927251</v>
      </c>
      <c r="R11" s="6"/>
      <c r="S11" s="6">
        <f t="shared" si="2"/>
        <v>-50927251</v>
      </c>
      <c r="T11" s="6"/>
      <c r="U11" s="7">
        <f t="shared" si="3"/>
        <v>3.3966476825964001E-2</v>
      </c>
    </row>
    <row r="12" spans="1:21">
      <c r="A12" s="1" t="s">
        <v>108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7">
        <f t="shared" si="1"/>
        <v>0</v>
      </c>
      <c r="L12" s="6"/>
      <c r="M12" s="6">
        <v>0</v>
      </c>
      <c r="N12" s="6"/>
      <c r="O12" s="6">
        <v>0</v>
      </c>
      <c r="P12" s="6"/>
      <c r="Q12" s="6">
        <v>50566312</v>
      </c>
      <c r="R12" s="6"/>
      <c r="S12" s="6">
        <f t="shared" si="2"/>
        <v>50566312</v>
      </c>
      <c r="T12" s="6"/>
      <c r="U12" s="7">
        <f t="shared" si="3"/>
        <v>-3.3725744684755622E-2</v>
      </c>
    </row>
    <row r="13" spans="1:21">
      <c r="A13" s="1" t="s">
        <v>109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7">
        <f t="shared" si="1"/>
        <v>0</v>
      </c>
      <c r="L13" s="6"/>
      <c r="M13" s="6">
        <v>0</v>
      </c>
      <c r="N13" s="6"/>
      <c r="O13" s="6">
        <v>0</v>
      </c>
      <c r="P13" s="6"/>
      <c r="Q13" s="6">
        <v>-80360597</v>
      </c>
      <c r="R13" s="6"/>
      <c r="S13" s="6">
        <f t="shared" si="2"/>
        <v>-80360597</v>
      </c>
      <c r="T13" s="6"/>
      <c r="U13" s="7">
        <f t="shared" si="3"/>
        <v>5.3597362946630131E-2</v>
      </c>
    </row>
    <row r="14" spans="1:21">
      <c r="A14" s="1" t="s">
        <v>27</v>
      </c>
      <c r="C14" s="6">
        <v>0</v>
      </c>
      <c r="D14" s="6"/>
      <c r="E14" s="6">
        <v>95838666</v>
      </c>
      <c r="F14" s="6"/>
      <c r="G14" s="6">
        <v>0</v>
      </c>
      <c r="H14" s="6"/>
      <c r="I14" s="6">
        <f t="shared" si="0"/>
        <v>95838666</v>
      </c>
      <c r="J14" s="6"/>
      <c r="K14" s="7">
        <f t="shared" si="1"/>
        <v>2.5719555146664755E-2</v>
      </c>
      <c r="L14" s="6"/>
      <c r="M14" s="6">
        <v>83762039</v>
      </c>
      <c r="N14" s="6"/>
      <c r="O14" s="6">
        <v>-20363230</v>
      </c>
      <c r="P14" s="6"/>
      <c r="Q14" s="6">
        <v>-37762438</v>
      </c>
      <c r="R14" s="6"/>
      <c r="S14" s="6">
        <f t="shared" si="2"/>
        <v>25636371</v>
      </c>
      <c r="T14" s="6"/>
      <c r="U14" s="7">
        <f t="shared" si="3"/>
        <v>-1.7098452878858819E-2</v>
      </c>
    </row>
    <row r="15" spans="1:21">
      <c r="A15" s="1" t="s">
        <v>110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7">
        <f t="shared" si="1"/>
        <v>0</v>
      </c>
      <c r="L15" s="6"/>
      <c r="M15" s="6">
        <v>0</v>
      </c>
      <c r="N15" s="6"/>
      <c r="O15" s="6">
        <v>0</v>
      </c>
      <c r="P15" s="6"/>
      <c r="Q15" s="6">
        <v>-61330329</v>
      </c>
      <c r="R15" s="6"/>
      <c r="S15" s="6">
        <f t="shared" si="2"/>
        <v>-61330329</v>
      </c>
      <c r="T15" s="6"/>
      <c r="U15" s="7">
        <f t="shared" si="3"/>
        <v>4.0904921388889577E-2</v>
      </c>
    </row>
    <row r="16" spans="1:21">
      <c r="A16" s="1" t="s">
        <v>111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7">
        <f t="shared" si="1"/>
        <v>0</v>
      </c>
      <c r="L16" s="6"/>
      <c r="M16" s="6">
        <v>0</v>
      </c>
      <c r="N16" s="6"/>
      <c r="O16" s="6">
        <v>0</v>
      </c>
      <c r="P16" s="6"/>
      <c r="Q16" s="6">
        <v>-107673388</v>
      </c>
      <c r="R16" s="6"/>
      <c r="S16" s="6">
        <f t="shared" si="2"/>
        <v>-107673388</v>
      </c>
      <c r="T16" s="6"/>
      <c r="U16" s="7">
        <f t="shared" si="3"/>
        <v>7.1813922143078773E-2</v>
      </c>
    </row>
    <row r="17" spans="1:21">
      <c r="A17" s="1" t="s">
        <v>112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7">
        <f t="shared" si="1"/>
        <v>0</v>
      </c>
      <c r="L17" s="6"/>
      <c r="M17" s="6">
        <v>0</v>
      </c>
      <c r="N17" s="6"/>
      <c r="O17" s="6">
        <v>0</v>
      </c>
      <c r="P17" s="6"/>
      <c r="Q17" s="6">
        <v>-3782784537</v>
      </c>
      <c r="R17" s="6"/>
      <c r="S17" s="6">
        <f t="shared" si="2"/>
        <v>-3782784537</v>
      </c>
      <c r="T17" s="6"/>
      <c r="U17" s="7">
        <f t="shared" si="3"/>
        <v>2.5229687601560404</v>
      </c>
    </row>
    <row r="18" spans="1:21">
      <c r="A18" s="1" t="s">
        <v>113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7">
        <f t="shared" si="1"/>
        <v>0</v>
      </c>
      <c r="L18" s="6"/>
      <c r="M18" s="6">
        <v>0</v>
      </c>
      <c r="N18" s="6"/>
      <c r="O18" s="6">
        <v>0</v>
      </c>
      <c r="P18" s="6"/>
      <c r="Q18" s="6">
        <v>3217250</v>
      </c>
      <c r="R18" s="6"/>
      <c r="S18" s="6">
        <f t="shared" si="2"/>
        <v>3217250</v>
      </c>
      <c r="T18" s="6"/>
      <c r="U18" s="7">
        <f t="shared" si="3"/>
        <v>-2.1457794289413477E-3</v>
      </c>
    </row>
    <row r="19" spans="1:21">
      <c r="A19" s="1" t="s">
        <v>114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7">
        <f t="shared" si="1"/>
        <v>0</v>
      </c>
      <c r="L19" s="6"/>
      <c r="M19" s="6">
        <v>0</v>
      </c>
      <c r="N19" s="6"/>
      <c r="O19" s="6">
        <v>0</v>
      </c>
      <c r="P19" s="6"/>
      <c r="Q19" s="6">
        <v>-172085427</v>
      </c>
      <c r="R19" s="6"/>
      <c r="S19" s="6">
        <f t="shared" si="2"/>
        <v>-172085427</v>
      </c>
      <c r="T19" s="6"/>
      <c r="U19" s="7">
        <f t="shared" si="3"/>
        <v>0.11477422310270821</v>
      </c>
    </row>
    <row r="20" spans="1:21">
      <c r="A20" s="1" t="s">
        <v>23</v>
      </c>
      <c r="C20" s="6">
        <v>0</v>
      </c>
      <c r="D20" s="6"/>
      <c r="E20" s="6">
        <v>508911528</v>
      </c>
      <c r="F20" s="6"/>
      <c r="G20" s="6">
        <v>0</v>
      </c>
      <c r="H20" s="6"/>
      <c r="I20" s="6">
        <f t="shared" si="0"/>
        <v>508911528</v>
      </c>
      <c r="J20" s="6"/>
      <c r="K20" s="7">
        <f t="shared" si="1"/>
        <v>0.13657304150257502</v>
      </c>
      <c r="L20" s="6"/>
      <c r="M20" s="6">
        <v>267411815</v>
      </c>
      <c r="N20" s="6"/>
      <c r="O20" s="6">
        <v>276029904</v>
      </c>
      <c r="P20" s="6"/>
      <c r="Q20" s="6">
        <v>0</v>
      </c>
      <c r="R20" s="6"/>
      <c r="S20" s="6">
        <f t="shared" si="2"/>
        <v>543441719</v>
      </c>
      <c r="T20" s="6"/>
      <c r="U20" s="7">
        <f t="shared" si="3"/>
        <v>-0.36245428905392008</v>
      </c>
    </row>
    <row r="21" spans="1:21">
      <c r="A21" s="1" t="s">
        <v>29</v>
      </c>
      <c r="C21" s="6">
        <v>0</v>
      </c>
      <c r="D21" s="6"/>
      <c r="E21" s="6">
        <v>121157545</v>
      </c>
      <c r="F21" s="6"/>
      <c r="G21" s="6">
        <v>0</v>
      </c>
      <c r="H21" s="6"/>
      <c r="I21" s="6">
        <f t="shared" si="0"/>
        <v>121157545</v>
      </c>
      <c r="J21" s="6"/>
      <c r="K21" s="7">
        <f t="shared" si="1"/>
        <v>3.251420632317667E-2</v>
      </c>
      <c r="L21" s="6"/>
      <c r="M21" s="6">
        <v>0</v>
      </c>
      <c r="N21" s="6"/>
      <c r="O21" s="6">
        <v>-68650292</v>
      </c>
      <c r="P21" s="6"/>
      <c r="Q21" s="6">
        <v>0</v>
      </c>
      <c r="R21" s="6"/>
      <c r="S21" s="6">
        <f t="shared" si="2"/>
        <v>-68650292</v>
      </c>
      <c r="T21" s="6"/>
      <c r="U21" s="7">
        <f t="shared" si="3"/>
        <v>4.5787049301240744E-2</v>
      </c>
    </row>
    <row r="22" spans="1:21">
      <c r="A22" s="1" t="s">
        <v>31</v>
      </c>
      <c r="C22" s="6">
        <v>0</v>
      </c>
      <c r="D22" s="6"/>
      <c r="E22" s="6">
        <v>-34222275</v>
      </c>
      <c r="F22" s="6"/>
      <c r="G22" s="6">
        <v>0</v>
      </c>
      <c r="H22" s="6"/>
      <c r="I22" s="6">
        <f t="shared" si="0"/>
        <v>-34222275</v>
      </c>
      <c r="J22" s="6"/>
      <c r="K22" s="7">
        <f t="shared" si="1"/>
        <v>-9.1839935366674098E-3</v>
      </c>
      <c r="L22" s="6"/>
      <c r="M22" s="6">
        <v>0</v>
      </c>
      <c r="N22" s="6"/>
      <c r="O22" s="6">
        <v>-34222275</v>
      </c>
      <c r="P22" s="6"/>
      <c r="Q22" s="6">
        <v>0</v>
      </c>
      <c r="R22" s="6"/>
      <c r="S22" s="6">
        <f t="shared" si="2"/>
        <v>-34222275</v>
      </c>
      <c r="T22" s="6"/>
      <c r="U22" s="7">
        <f t="shared" si="3"/>
        <v>2.2824913732713892E-2</v>
      </c>
    </row>
    <row r="23" spans="1:21">
      <c r="A23" s="1" t="s">
        <v>28</v>
      </c>
      <c r="C23" s="6">
        <v>0</v>
      </c>
      <c r="D23" s="6"/>
      <c r="E23" s="6">
        <v>186884303</v>
      </c>
      <c r="F23" s="6"/>
      <c r="G23" s="6">
        <v>0</v>
      </c>
      <c r="H23" s="6"/>
      <c r="I23" s="6">
        <f t="shared" si="0"/>
        <v>186884303</v>
      </c>
      <c r="J23" s="6"/>
      <c r="K23" s="7">
        <f t="shared" si="1"/>
        <v>5.0152838490620327E-2</v>
      </c>
      <c r="L23" s="6"/>
      <c r="M23" s="6">
        <v>0</v>
      </c>
      <c r="N23" s="6"/>
      <c r="O23" s="6">
        <v>83493370</v>
      </c>
      <c r="P23" s="6"/>
      <c r="Q23" s="6">
        <v>0</v>
      </c>
      <c r="R23" s="6"/>
      <c r="S23" s="6">
        <f t="shared" si="2"/>
        <v>83493370</v>
      </c>
      <c r="T23" s="6"/>
      <c r="U23" s="7">
        <f t="shared" si="3"/>
        <v>-5.5686799533448961E-2</v>
      </c>
    </row>
    <row r="24" spans="1:21">
      <c r="A24" s="1" t="s">
        <v>35</v>
      </c>
      <c r="C24" s="6">
        <v>0</v>
      </c>
      <c r="D24" s="6"/>
      <c r="E24" s="6">
        <v>299789156</v>
      </c>
      <c r="F24" s="6"/>
      <c r="G24" s="6">
        <v>0</v>
      </c>
      <c r="H24" s="6"/>
      <c r="I24" s="6">
        <f t="shared" si="0"/>
        <v>299789156</v>
      </c>
      <c r="J24" s="6"/>
      <c r="K24" s="7">
        <f t="shared" si="1"/>
        <v>8.045232735307567E-2</v>
      </c>
      <c r="L24" s="6"/>
      <c r="M24" s="6">
        <v>0</v>
      </c>
      <c r="N24" s="6"/>
      <c r="O24" s="6">
        <v>299789156</v>
      </c>
      <c r="P24" s="6"/>
      <c r="Q24" s="6">
        <v>0</v>
      </c>
      <c r="R24" s="6"/>
      <c r="S24" s="6">
        <f t="shared" si="2"/>
        <v>299789156</v>
      </c>
      <c r="T24" s="6"/>
      <c r="U24" s="7">
        <f t="shared" si="3"/>
        <v>-0.19994759622798622</v>
      </c>
    </row>
    <row r="25" spans="1:21">
      <c r="A25" s="1" t="s">
        <v>24</v>
      </c>
      <c r="C25" s="6">
        <v>0</v>
      </c>
      <c r="D25" s="6"/>
      <c r="E25" s="6">
        <v>70512814</v>
      </c>
      <c r="F25" s="6"/>
      <c r="G25" s="6">
        <v>0</v>
      </c>
      <c r="H25" s="6"/>
      <c r="I25" s="6">
        <f t="shared" si="0"/>
        <v>70512814</v>
      </c>
      <c r="J25" s="6"/>
      <c r="K25" s="7">
        <f t="shared" si="1"/>
        <v>1.8923032674719353E-2</v>
      </c>
      <c r="L25" s="6"/>
      <c r="M25" s="6">
        <v>0</v>
      </c>
      <c r="N25" s="6"/>
      <c r="O25" s="6">
        <v>94401818</v>
      </c>
      <c r="P25" s="6"/>
      <c r="Q25" s="6">
        <v>0</v>
      </c>
      <c r="R25" s="6"/>
      <c r="S25" s="6">
        <f t="shared" si="2"/>
        <v>94401818</v>
      </c>
      <c r="T25" s="6"/>
      <c r="U25" s="7">
        <f t="shared" si="3"/>
        <v>-6.296230604369106E-2</v>
      </c>
    </row>
    <row r="26" spans="1:21">
      <c r="A26" s="1" t="s">
        <v>16</v>
      </c>
      <c r="C26" s="6">
        <v>0</v>
      </c>
      <c r="D26" s="6"/>
      <c r="E26" s="6">
        <v>27008339</v>
      </c>
      <c r="F26" s="6"/>
      <c r="G26" s="6">
        <v>0</v>
      </c>
      <c r="H26" s="6"/>
      <c r="I26" s="6">
        <f t="shared" si="0"/>
        <v>27008339</v>
      </c>
      <c r="J26" s="6"/>
      <c r="K26" s="7">
        <f t="shared" si="1"/>
        <v>7.2480397873058502E-3</v>
      </c>
      <c r="L26" s="6"/>
      <c r="M26" s="6">
        <v>0</v>
      </c>
      <c r="N26" s="6"/>
      <c r="O26" s="6">
        <v>44051751</v>
      </c>
      <c r="P26" s="6"/>
      <c r="Q26" s="6">
        <v>0</v>
      </c>
      <c r="R26" s="6"/>
      <c r="S26" s="6">
        <f t="shared" si="2"/>
        <v>44051751</v>
      </c>
      <c r="T26" s="6"/>
      <c r="U26" s="7">
        <f t="shared" si="3"/>
        <v>-2.9380788283362016E-2</v>
      </c>
    </row>
    <row r="27" spans="1:21">
      <c r="A27" s="1" t="s">
        <v>15</v>
      </c>
      <c r="C27" s="6">
        <v>0</v>
      </c>
      <c r="D27" s="6"/>
      <c r="E27" s="6">
        <v>417640415</v>
      </c>
      <c r="F27" s="6"/>
      <c r="G27" s="6">
        <v>0</v>
      </c>
      <c r="H27" s="6"/>
      <c r="I27" s="6">
        <f t="shared" si="0"/>
        <v>417640415</v>
      </c>
      <c r="J27" s="6"/>
      <c r="K27" s="7">
        <f t="shared" si="1"/>
        <v>0.11207924873524903</v>
      </c>
      <c r="L27" s="6"/>
      <c r="M27" s="6">
        <v>0</v>
      </c>
      <c r="N27" s="6"/>
      <c r="O27" s="6">
        <v>412614461</v>
      </c>
      <c r="P27" s="6"/>
      <c r="Q27" s="6">
        <v>0</v>
      </c>
      <c r="R27" s="6"/>
      <c r="S27" s="6">
        <f t="shared" si="2"/>
        <v>412614461</v>
      </c>
      <c r="T27" s="6"/>
      <c r="U27" s="7">
        <f t="shared" si="3"/>
        <v>-0.27519764472686986</v>
      </c>
    </row>
    <row r="28" spans="1:21">
      <c r="A28" s="1" t="s">
        <v>21</v>
      </c>
      <c r="C28" s="6">
        <v>0</v>
      </c>
      <c r="D28" s="6"/>
      <c r="E28" s="6">
        <v>297193117</v>
      </c>
      <c r="F28" s="6"/>
      <c r="G28" s="6">
        <v>0</v>
      </c>
      <c r="H28" s="6"/>
      <c r="I28" s="6">
        <f t="shared" si="0"/>
        <v>297193117</v>
      </c>
      <c r="J28" s="6"/>
      <c r="K28" s="7">
        <f t="shared" si="1"/>
        <v>7.9755646451617881E-2</v>
      </c>
      <c r="L28" s="6"/>
      <c r="M28" s="6">
        <v>0</v>
      </c>
      <c r="N28" s="6"/>
      <c r="O28" s="6">
        <v>244961798</v>
      </c>
      <c r="P28" s="6"/>
      <c r="Q28" s="6">
        <v>0</v>
      </c>
      <c r="R28" s="6"/>
      <c r="S28" s="6">
        <f t="shared" si="2"/>
        <v>244961798</v>
      </c>
      <c r="T28" s="6"/>
      <c r="U28" s="7">
        <f t="shared" si="3"/>
        <v>-0.16337990116555623</v>
      </c>
    </row>
    <row r="29" spans="1:21">
      <c r="A29" s="1" t="s">
        <v>34</v>
      </c>
      <c r="C29" s="6">
        <v>0</v>
      </c>
      <c r="D29" s="6"/>
      <c r="E29" s="6">
        <v>31523529</v>
      </c>
      <c r="F29" s="6"/>
      <c r="G29" s="6">
        <v>0</v>
      </c>
      <c r="H29" s="6"/>
      <c r="I29" s="6">
        <f t="shared" si="0"/>
        <v>31523529</v>
      </c>
      <c r="J29" s="6"/>
      <c r="K29" s="7">
        <f t="shared" si="1"/>
        <v>8.4597498731147375E-3</v>
      </c>
      <c r="L29" s="6"/>
      <c r="M29" s="6">
        <v>0</v>
      </c>
      <c r="N29" s="6"/>
      <c r="O29" s="6">
        <v>31523529</v>
      </c>
      <c r="P29" s="6"/>
      <c r="Q29" s="6">
        <v>0</v>
      </c>
      <c r="R29" s="6"/>
      <c r="S29" s="6">
        <f t="shared" si="2"/>
        <v>31523529</v>
      </c>
      <c r="T29" s="6"/>
      <c r="U29" s="7">
        <f t="shared" si="3"/>
        <v>-2.102495611339996E-2</v>
      </c>
    </row>
    <row r="30" spans="1:21">
      <c r="A30" s="1" t="s">
        <v>20</v>
      </c>
      <c r="C30" s="6">
        <v>0</v>
      </c>
      <c r="D30" s="6"/>
      <c r="E30" s="6">
        <v>168377986</v>
      </c>
      <c r="F30" s="6"/>
      <c r="G30" s="6">
        <v>0</v>
      </c>
      <c r="H30" s="6"/>
      <c r="I30" s="6">
        <f>C30+E30+G30</f>
        <v>168377986</v>
      </c>
      <c r="J30" s="6"/>
      <c r="K30" s="7">
        <f t="shared" si="1"/>
        <v>4.5186427119210386E-2</v>
      </c>
      <c r="L30" s="6"/>
      <c r="M30" s="6">
        <v>0</v>
      </c>
      <c r="N30" s="6"/>
      <c r="O30" s="6">
        <v>160929534</v>
      </c>
      <c r="P30" s="6"/>
      <c r="Q30" s="6">
        <v>0</v>
      </c>
      <c r="R30" s="6"/>
      <c r="S30" s="6">
        <f>M30+O30+Q30</f>
        <v>160929534</v>
      </c>
      <c r="T30" s="6"/>
      <c r="U30" s="7">
        <f t="shared" si="3"/>
        <v>-0.1073336804930662</v>
      </c>
    </row>
    <row r="31" spans="1:21">
      <c r="A31" s="1" t="s">
        <v>33</v>
      </c>
      <c r="C31" s="6">
        <v>0</v>
      </c>
      <c r="D31" s="6"/>
      <c r="E31" s="6">
        <v>15602339</v>
      </c>
      <c r="F31" s="6"/>
      <c r="G31" s="6">
        <v>0</v>
      </c>
      <c r="H31" s="6"/>
      <c r="I31" s="6">
        <f t="shared" si="0"/>
        <v>15602339</v>
      </c>
      <c r="J31" s="6"/>
      <c r="K31" s="7">
        <f t="shared" si="1"/>
        <v>4.1870910257396348E-3</v>
      </c>
      <c r="L31" s="6"/>
      <c r="M31" s="6">
        <v>0</v>
      </c>
      <c r="N31" s="6"/>
      <c r="O31" s="6">
        <v>15602339</v>
      </c>
      <c r="P31" s="6"/>
      <c r="Q31" s="6">
        <v>0</v>
      </c>
      <c r="R31" s="6"/>
      <c r="S31" s="6">
        <f t="shared" si="2"/>
        <v>15602339</v>
      </c>
      <c r="T31" s="6"/>
      <c r="U31" s="7">
        <f t="shared" si="3"/>
        <v>-1.0406147507831011E-2</v>
      </c>
    </row>
    <row r="32" spans="1:21">
      <c r="A32" s="1" t="s">
        <v>32</v>
      </c>
      <c r="C32" s="6">
        <v>0</v>
      </c>
      <c r="D32" s="6"/>
      <c r="E32" s="6">
        <v>114847201</v>
      </c>
      <c r="F32" s="6"/>
      <c r="G32" s="6">
        <v>0</v>
      </c>
      <c r="H32" s="6"/>
      <c r="I32" s="6">
        <f t="shared" si="0"/>
        <v>114847201</v>
      </c>
      <c r="J32" s="6"/>
      <c r="K32" s="7">
        <f t="shared" si="1"/>
        <v>3.0820743264097516E-2</v>
      </c>
      <c r="L32" s="6"/>
      <c r="M32" s="6">
        <v>0</v>
      </c>
      <c r="N32" s="6"/>
      <c r="O32" s="6">
        <v>114847201</v>
      </c>
      <c r="P32" s="6"/>
      <c r="Q32" s="6">
        <v>0</v>
      </c>
      <c r="R32" s="6"/>
      <c r="S32" s="6">
        <f t="shared" si="2"/>
        <v>114847201</v>
      </c>
      <c r="T32" s="6"/>
      <c r="U32" s="7">
        <f t="shared" si="3"/>
        <v>-7.6598573743816054E-2</v>
      </c>
    </row>
    <row r="33" spans="1:21">
      <c r="A33" s="1" t="s">
        <v>22</v>
      </c>
      <c r="C33" s="6">
        <v>0</v>
      </c>
      <c r="D33" s="6"/>
      <c r="E33" s="6">
        <v>152880964</v>
      </c>
      <c r="F33" s="6"/>
      <c r="G33" s="6">
        <v>0</v>
      </c>
      <c r="H33" s="6"/>
      <c r="I33" s="6">
        <f t="shared" si="0"/>
        <v>152880964</v>
      </c>
      <c r="J33" s="6"/>
      <c r="K33" s="7">
        <f t="shared" si="1"/>
        <v>4.1027599283083402E-2</v>
      </c>
      <c r="L33" s="6"/>
      <c r="M33" s="6">
        <v>0</v>
      </c>
      <c r="N33" s="6"/>
      <c r="O33" s="6">
        <v>219132267</v>
      </c>
      <c r="P33" s="6"/>
      <c r="Q33" s="6">
        <v>0</v>
      </c>
      <c r="R33" s="6"/>
      <c r="S33" s="6">
        <f t="shared" si="2"/>
        <v>219132267</v>
      </c>
      <c r="T33" s="6"/>
      <c r="U33" s="7">
        <f t="shared" si="3"/>
        <v>-0.14615261815086891</v>
      </c>
    </row>
    <row r="34" spans="1:21">
      <c r="A34" s="1" t="s">
        <v>25</v>
      </c>
      <c r="C34" s="6">
        <v>0</v>
      </c>
      <c r="D34" s="6"/>
      <c r="E34" s="6">
        <v>198245149</v>
      </c>
      <c r="F34" s="6"/>
      <c r="G34" s="6">
        <v>0</v>
      </c>
      <c r="H34" s="6"/>
      <c r="I34" s="6">
        <f t="shared" si="0"/>
        <v>198245149</v>
      </c>
      <c r="J34" s="6"/>
      <c r="K34" s="7">
        <f t="shared" si="1"/>
        <v>5.3201669587766086E-2</v>
      </c>
      <c r="L34" s="6"/>
      <c r="M34" s="6">
        <v>0</v>
      </c>
      <c r="N34" s="6"/>
      <c r="O34" s="6">
        <v>235036719</v>
      </c>
      <c r="P34" s="6"/>
      <c r="Q34" s="6">
        <v>0</v>
      </c>
      <c r="R34" s="6"/>
      <c r="S34" s="6">
        <f t="shared" si="2"/>
        <v>235036719</v>
      </c>
      <c r="T34" s="6"/>
      <c r="U34" s="7">
        <f t="shared" si="3"/>
        <v>-0.15676026316763325</v>
      </c>
    </row>
    <row r="35" spans="1:21">
      <c r="A35" s="1" t="s">
        <v>30</v>
      </c>
      <c r="C35" s="6">
        <v>0</v>
      </c>
      <c r="D35" s="6"/>
      <c r="E35" s="6">
        <v>714271376</v>
      </c>
      <c r="F35" s="6"/>
      <c r="G35" s="6">
        <v>0</v>
      </c>
      <c r="H35" s="6"/>
      <c r="I35" s="6">
        <f t="shared" si="0"/>
        <v>714271376</v>
      </c>
      <c r="J35" s="6"/>
      <c r="K35" s="7">
        <f t="shared" si="1"/>
        <v>0.19168403329733447</v>
      </c>
      <c r="L35" s="6"/>
      <c r="M35" s="6">
        <v>0</v>
      </c>
      <c r="N35" s="6"/>
      <c r="O35" s="6">
        <v>667393187</v>
      </c>
      <c r="P35" s="6"/>
      <c r="Q35" s="6">
        <v>0</v>
      </c>
      <c r="R35" s="6"/>
      <c r="S35" s="6">
        <f t="shared" si="2"/>
        <v>667393187</v>
      </c>
      <c r="T35" s="6"/>
      <c r="U35" s="7">
        <f t="shared" si="3"/>
        <v>-0.44512505141975484</v>
      </c>
    </row>
    <row r="36" spans="1:21">
      <c r="A36" s="1" t="s">
        <v>18</v>
      </c>
      <c r="C36" s="6">
        <v>0</v>
      </c>
      <c r="D36" s="6"/>
      <c r="E36" s="6">
        <v>-22733811</v>
      </c>
      <c r="F36" s="6"/>
      <c r="G36" s="6">
        <v>0</v>
      </c>
      <c r="H36" s="6"/>
      <c r="I36" s="6">
        <f t="shared" si="0"/>
        <v>-22733811</v>
      </c>
      <c r="J36" s="6"/>
      <c r="K36" s="7">
        <f t="shared" si="1"/>
        <v>-6.1009144858960558E-3</v>
      </c>
      <c r="L36" s="6"/>
      <c r="M36" s="6">
        <v>0</v>
      </c>
      <c r="N36" s="6"/>
      <c r="O36" s="6">
        <v>-26585872</v>
      </c>
      <c r="P36" s="6"/>
      <c r="Q36" s="6">
        <v>0</v>
      </c>
      <c r="R36" s="6"/>
      <c r="S36" s="6">
        <f t="shared" si="2"/>
        <v>-26585872</v>
      </c>
      <c r="T36" s="6"/>
      <c r="U36" s="7">
        <f t="shared" si="3"/>
        <v>1.7731732764960064E-2</v>
      </c>
    </row>
    <row r="37" spans="1:21">
      <c r="A37" s="1" t="s">
        <v>134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7">
        <f t="shared" si="1"/>
        <v>0</v>
      </c>
      <c r="L37" s="6"/>
      <c r="M37" s="6">
        <v>8024</v>
      </c>
      <c r="N37" s="6"/>
      <c r="O37" s="6">
        <v>0</v>
      </c>
      <c r="P37" s="6"/>
      <c r="Q37" s="6">
        <v>0</v>
      </c>
      <c r="R37" s="6"/>
      <c r="S37" s="6">
        <f t="shared" si="2"/>
        <v>8024</v>
      </c>
      <c r="T37" s="6"/>
      <c r="U37" s="7">
        <f t="shared" si="3"/>
        <v>-5.3516929482711558E-6</v>
      </c>
    </row>
    <row r="38" spans="1:21" ht="24.75" thickBot="1">
      <c r="C38" s="14">
        <f>SUM(C8:C37)</f>
        <v>0</v>
      </c>
      <c r="D38" s="6"/>
      <c r="E38" s="14">
        <f>SUM(E8:E37)</f>
        <v>4002150037</v>
      </c>
      <c r="F38" s="6"/>
      <c r="G38" s="14">
        <f>SUM(G8:G37)</f>
        <v>-275854405</v>
      </c>
      <c r="H38" s="6"/>
      <c r="I38" s="14">
        <f>SUM(I8:I37)</f>
        <v>3726295632</v>
      </c>
      <c r="J38" s="6"/>
      <c r="K38" s="12">
        <f>SUM(K8:K37)</f>
        <v>1</v>
      </c>
      <c r="L38" s="6"/>
      <c r="M38" s="14">
        <f>SUM(M8:M37)</f>
        <v>351181878</v>
      </c>
      <c r="N38" s="6"/>
      <c r="O38" s="14">
        <f>SUM(O8:O37)</f>
        <v>2664498046</v>
      </c>
      <c r="P38" s="6"/>
      <c r="Q38" s="14">
        <f>SUM(Q8:Q37)</f>
        <v>-4515018559</v>
      </c>
      <c r="R38" s="6"/>
      <c r="S38" s="14">
        <f>SUM(S8:S37)</f>
        <v>-1499338635</v>
      </c>
      <c r="T38" s="6"/>
      <c r="U38" s="12">
        <f>SUM(U8:U37)</f>
        <v>0.99999999999999944</v>
      </c>
    </row>
    <row r="39" spans="1:21" ht="24.75" thickTop="1">
      <c r="E39" s="13"/>
      <c r="G39" s="13"/>
      <c r="M39" s="13"/>
      <c r="O39" s="13"/>
      <c r="Q39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20"/>
  <sheetViews>
    <sheetView rightToLeft="1" topLeftCell="A7" workbookViewId="0">
      <selection activeCell="I21" sqref="I21"/>
    </sheetView>
  </sheetViews>
  <sheetFormatPr defaultRowHeight="24"/>
  <cols>
    <col min="1" max="1" width="30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9" ht="24.75">
      <c r="A3" s="15" t="s">
        <v>85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9" ht="24.75">
      <c r="A6" s="16" t="s">
        <v>89</v>
      </c>
      <c r="C6" s="17" t="s">
        <v>87</v>
      </c>
      <c r="D6" s="17" t="s">
        <v>87</v>
      </c>
      <c r="E6" s="17" t="s">
        <v>87</v>
      </c>
      <c r="F6" s="17" t="s">
        <v>87</v>
      </c>
      <c r="G6" s="17" t="s">
        <v>87</v>
      </c>
      <c r="H6" s="17" t="s">
        <v>87</v>
      </c>
      <c r="I6" s="17" t="s">
        <v>87</v>
      </c>
      <c r="K6" s="17" t="s">
        <v>88</v>
      </c>
      <c r="L6" s="17" t="s">
        <v>88</v>
      </c>
      <c r="M6" s="17" t="s">
        <v>88</v>
      </c>
      <c r="N6" s="17" t="s">
        <v>88</v>
      </c>
      <c r="O6" s="17" t="s">
        <v>88</v>
      </c>
      <c r="P6" s="17" t="s">
        <v>88</v>
      </c>
      <c r="Q6" s="17" t="s">
        <v>88</v>
      </c>
    </row>
    <row r="7" spans="1:19" ht="24.75">
      <c r="A7" s="17" t="s">
        <v>89</v>
      </c>
      <c r="C7" s="17" t="s">
        <v>122</v>
      </c>
      <c r="E7" s="17" t="s">
        <v>119</v>
      </c>
      <c r="G7" s="17" t="s">
        <v>120</v>
      </c>
      <c r="I7" s="17" t="s">
        <v>123</v>
      </c>
      <c r="K7" s="17" t="s">
        <v>122</v>
      </c>
      <c r="M7" s="17" t="s">
        <v>119</v>
      </c>
      <c r="O7" s="17" t="s">
        <v>120</v>
      </c>
      <c r="Q7" s="17" t="s">
        <v>123</v>
      </c>
    </row>
    <row r="8" spans="1:19">
      <c r="A8" s="1" t="s">
        <v>57</v>
      </c>
      <c r="C8" s="6">
        <v>0</v>
      </c>
      <c r="D8" s="6"/>
      <c r="E8" s="6">
        <v>21334471</v>
      </c>
      <c r="F8" s="6"/>
      <c r="G8" s="6">
        <v>43035474</v>
      </c>
      <c r="H8" s="6"/>
      <c r="I8" s="6">
        <f>C8+E8+G8</f>
        <v>64369945</v>
      </c>
      <c r="J8" s="6"/>
      <c r="K8" s="6">
        <v>0</v>
      </c>
      <c r="L8" s="6"/>
      <c r="M8" s="6">
        <v>284467960</v>
      </c>
      <c r="N8" s="6"/>
      <c r="O8" s="6">
        <v>43035474</v>
      </c>
      <c r="P8" s="6"/>
      <c r="Q8" s="6">
        <f>K8+M8+O8</f>
        <v>327503434</v>
      </c>
      <c r="R8" s="6"/>
      <c r="S8" s="6"/>
    </row>
    <row r="9" spans="1:19">
      <c r="A9" s="1" t="s">
        <v>52</v>
      </c>
      <c r="C9" s="6">
        <v>0</v>
      </c>
      <c r="D9" s="6"/>
      <c r="E9" s="6">
        <v>-40076485</v>
      </c>
      <c r="F9" s="6"/>
      <c r="G9" s="6">
        <v>54684080</v>
      </c>
      <c r="H9" s="6"/>
      <c r="I9" s="6">
        <f t="shared" ref="I9:I18" si="0">C9+E9+G9</f>
        <v>14607595</v>
      </c>
      <c r="J9" s="6"/>
      <c r="K9" s="6">
        <v>0</v>
      </c>
      <c r="L9" s="6"/>
      <c r="M9" s="6">
        <v>0</v>
      </c>
      <c r="N9" s="6"/>
      <c r="O9" s="6">
        <v>74930464</v>
      </c>
      <c r="P9" s="6"/>
      <c r="Q9" s="6">
        <f t="shared" ref="Q9:Q18" si="1">K9+M9+O9</f>
        <v>74930464</v>
      </c>
      <c r="R9" s="6"/>
      <c r="S9" s="6"/>
    </row>
    <row r="10" spans="1:19">
      <c r="A10" s="1" t="s">
        <v>63</v>
      </c>
      <c r="C10" s="6">
        <v>0</v>
      </c>
      <c r="D10" s="6"/>
      <c r="E10" s="6">
        <v>-237943150</v>
      </c>
      <c r="F10" s="6"/>
      <c r="G10" s="6">
        <v>359328748</v>
      </c>
      <c r="H10" s="6"/>
      <c r="I10" s="6">
        <f t="shared" si="0"/>
        <v>121385598</v>
      </c>
      <c r="J10" s="6"/>
      <c r="K10" s="6">
        <v>0</v>
      </c>
      <c r="L10" s="6"/>
      <c r="M10" s="6">
        <v>337271764</v>
      </c>
      <c r="N10" s="6"/>
      <c r="O10" s="6">
        <v>359328748</v>
      </c>
      <c r="P10" s="6"/>
      <c r="Q10" s="6">
        <f t="shared" si="1"/>
        <v>696600512</v>
      </c>
      <c r="R10" s="6"/>
      <c r="S10" s="6"/>
    </row>
    <row r="11" spans="1:19">
      <c r="A11" s="1" t="s">
        <v>115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49859615</v>
      </c>
      <c r="P11" s="6"/>
      <c r="Q11" s="6">
        <f t="shared" si="1"/>
        <v>49859615</v>
      </c>
      <c r="R11" s="6"/>
      <c r="S11" s="6"/>
    </row>
    <row r="12" spans="1:19">
      <c r="A12" s="1" t="s">
        <v>116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0</v>
      </c>
      <c r="L12" s="6"/>
      <c r="M12" s="6">
        <v>0</v>
      </c>
      <c r="N12" s="6"/>
      <c r="O12" s="6">
        <v>16018743</v>
      </c>
      <c r="P12" s="6"/>
      <c r="Q12" s="6">
        <f t="shared" si="1"/>
        <v>16018743</v>
      </c>
      <c r="R12" s="6"/>
      <c r="S12" s="6"/>
    </row>
    <row r="13" spans="1:19">
      <c r="A13" s="1" t="s">
        <v>117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0</v>
      </c>
      <c r="L13" s="6"/>
      <c r="M13" s="6">
        <v>0</v>
      </c>
      <c r="N13" s="6"/>
      <c r="O13" s="6">
        <v>71112605</v>
      </c>
      <c r="P13" s="6"/>
      <c r="Q13" s="6">
        <f t="shared" si="1"/>
        <v>71112605</v>
      </c>
      <c r="R13" s="6"/>
      <c r="S13" s="6"/>
    </row>
    <row r="14" spans="1:19">
      <c r="A14" s="1" t="s">
        <v>60</v>
      </c>
      <c r="C14" s="6">
        <v>0</v>
      </c>
      <c r="D14" s="6"/>
      <c r="E14" s="6">
        <v>41225327</v>
      </c>
      <c r="F14" s="6"/>
      <c r="G14" s="6">
        <v>0</v>
      </c>
      <c r="H14" s="6"/>
      <c r="I14" s="6">
        <f t="shared" si="0"/>
        <v>41225327</v>
      </c>
      <c r="J14" s="6"/>
      <c r="K14" s="6">
        <v>0</v>
      </c>
      <c r="L14" s="6"/>
      <c r="M14" s="6">
        <v>183326454</v>
      </c>
      <c r="N14" s="6"/>
      <c r="O14" s="6">
        <v>143534719</v>
      </c>
      <c r="P14" s="6"/>
      <c r="Q14" s="6">
        <f t="shared" si="1"/>
        <v>326861173</v>
      </c>
      <c r="R14" s="6"/>
      <c r="S14" s="6"/>
    </row>
    <row r="15" spans="1:19">
      <c r="A15" s="1" t="s">
        <v>45</v>
      </c>
      <c r="C15" s="6">
        <v>0</v>
      </c>
      <c r="D15" s="6"/>
      <c r="E15" s="6">
        <v>50778934</v>
      </c>
      <c r="F15" s="6"/>
      <c r="G15" s="6">
        <v>0</v>
      </c>
      <c r="H15" s="6"/>
      <c r="I15" s="6">
        <f t="shared" si="0"/>
        <v>50778934</v>
      </c>
      <c r="J15" s="6"/>
      <c r="K15" s="6">
        <v>0</v>
      </c>
      <c r="L15" s="6"/>
      <c r="M15" s="6">
        <v>233124560</v>
      </c>
      <c r="N15" s="6"/>
      <c r="O15" s="6">
        <v>0</v>
      </c>
      <c r="P15" s="6"/>
      <c r="Q15" s="6">
        <f t="shared" si="1"/>
        <v>233124560</v>
      </c>
      <c r="R15" s="6"/>
      <c r="S15" s="6"/>
    </row>
    <row r="16" spans="1:19">
      <c r="A16" s="1" t="s">
        <v>66</v>
      </c>
      <c r="C16" s="6">
        <v>0</v>
      </c>
      <c r="D16" s="6"/>
      <c r="E16" s="6">
        <v>52160544</v>
      </c>
      <c r="F16" s="6"/>
      <c r="G16" s="6">
        <v>0</v>
      </c>
      <c r="H16" s="6"/>
      <c r="I16" s="6">
        <f t="shared" si="0"/>
        <v>52160544</v>
      </c>
      <c r="J16" s="6"/>
      <c r="K16" s="6">
        <v>0</v>
      </c>
      <c r="L16" s="6"/>
      <c r="M16" s="6">
        <v>164269299</v>
      </c>
      <c r="N16" s="6"/>
      <c r="O16" s="6">
        <v>0</v>
      </c>
      <c r="P16" s="6"/>
      <c r="Q16" s="6">
        <f t="shared" si="1"/>
        <v>164269299</v>
      </c>
      <c r="R16" s="6"/>
      <c r="S16" s="6"/>
    </row>
    <row r="17" spans="1:19">
      <c r="A17" s="1" t="s">
        <v>49</v>
      </c>
      <c r="C17" s="6">
        <v>0</v>
      </c>
      <c r="D17" s="6"/>
      <c r="E17" s="6">
        <v>55869226</v>
      </c>
      <c r="F17" s="6"/>
      <c r="G17" s="6">
        <v>0</v>
      </c>
      <c r="H17" s="6"/>
      <c r="I17" s="6">
        <f t="shared" si="0"/>
        <v>55869226</v>
      </c>
      <c r="J17" s="6"/>
      <c r="K17" s="6">
        <v>0</v>
      </c>
      <c r="L17" s="6"/>
      <c r="M17" s="6">
        <v>232236890</v>
      </c>
      <c r="N17" s="6"/>
      <c r="O17" s="6">
        <v>0</v>
      </c>
      <c r="P17" s="6"/>
      <c r="Q17" s="6">
        <f t="shared" si="1"/>
        <v>232236890</v>
      </c>
      <c r="R17" s="6"/>
      <c r="S17" s="6"/>
    </row>
    <row r="18" spans="1:19">
      <c r="A18" s="1" t="s">
        <v>55</v>
      </c>
      <c r="C18" s="6">
        <v>0</v>
      </c>
      <c r="D18" s="6"/>
      <c r="E18" s="6">
        <v>135425</v>
      </c>
      <c r="F18" s="6"/>
      <c r="G18" s="6">
        <v>0</v>
      </c>
      <c r="H18" s="6"/>
      <c r="I18" s="6">
        <f t="shared" si="0"/>
        <v>135425</v>
      </c>
      <c r="J18" s="6"/>
      <c r="K18" s="6">
        <v>0</v>
      </c>
      <c r="L18" s="6"/>
      <c r="M18" s="6">
        <v>593556</v>
      </c>
      <c r="N18" s="6"/>
      <c r="O18" s="6">
        <v>0</v>
      </c>
      <c r="P18" s="6"/>
      <c r="Q18" s="6">
        <f t="shared" si="1"/>
        <v>593556</v>
      </c>
      <c r="R18" s="6"/>
      <c r="S18" s="6"/>
    </row>
    <row r="19" spans="1:19" ht="24.75" thickBot="1">
      <c r="C19" s="14">
        <f>SUM(C8:C18)</f>
        <v>0</v>
      </c>
      <c r="D19" s="6"/>
      <c r="E19" s="14">
        <f>SUM(E8:E18)</f>
        <v>-56515708</v>
      </c>
      <c r="F19" s="6"/>
      <c r="G19" s="14">
        <f>SUM(G8:G18)</f>
        <v>457048302</v>
      </c>
      <c r="H19" s="6"/>
      <c r="I19" s="14">
        <f>SUM(I8:I18)</f>
        <v>400532594</v>
      </c>
      <c r="J19" s="6"/>
      <c r="K19" s="14">
        <f>SUM(K8:K18)</f>
        <v>0</v>
      </c>
      <c r="L19" s="6"/>
      <c r="M19" s="14">
        <f>SUM(M8:M18)</f>
        <v>1435290483</v>
      </c>
      <c r="N19" s="6"/>
      <c r="O19" s="14">
        <f>SUM(O8:O18)</f>
        <v>757820368</v>
      </c>
      <c r="P19" s="6"/>
      <c r="Q19" s="14">
        <f>SUM(Q8:Q18)</f>
        <v>2193110851</v>
      </c>
      <c r="R19" s="6"/>
      <c r="S19" s="6"/>
    </row>
    <row r="20" spans="1:19" ht="24.75" thickTop="1">
      <c r="E20" s="13"/>
      <c r="G20" s="13"/>
      <c r="M20" s="13"/>
      <c r="O20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8" sqref="K8"/>
    </sheetView>
  </sheetViews>
  <sheetFormatPr defaultRowHeight="24"/>
  <cols>
    <col min="1" max="1" width="26.8554687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.75">
      <c r="A3" s="15" t="s">
        <v>85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.75">
      <c r="A6" s="17" t="s">
        <v>124</v>
      </c>
      <c r="B6" s="17" t="s">
        <v>124</v>
      </c>
      <c r="C6" s="17" t="s">
        <v>124</v>
      </c>
      <c r="E6" s="17" t="s">
        <v>87</v>
      </c>
      <c r="F6" s="17" t="s">
        <v>87</v>
      </c>
      <c r="G6" s="17" t="s">
        <v>87</v>
      </c>
      <c r="I6" s="17" t="s">
        <v>88</v>
      </c>
      <c r="J6" s="17" t="s">
        <v>88</v>
      </c>
      <c r="K6" s="17" t="s">
        <v>88</v>
      </c>
    </row>
    <row r="7" spans="1:11" ht="24.75">
      <c r="A7" s="17" t="s">
        <v>125</v>
      </c>
      <c r="C7" s="17" t="s">
        <v>72</v>
      </c>
      <c r="E7" s="17" t="s">
        <v>126</v>
      </c>
      <c r="G7" s="17" t="s">
        <v>127</v>
      </c>
      <c r="I7" s="17" t="s">
        <v>126</v>
      </c>
      <c r="K7" s="17" t="s">
        <v>127</v>
      </c>
    </row>
    <row r="8" spans="1:11">
      <c r="A8" s="1" t="s">
        <v>78</v>
      </c>
      <c r="C8" s="3" t="s">
        <v>79</v>
      </c>
      <c r="D8" s="3"/>
      <c r="E8" s="4">
        <v>6008249</v>
      </c>
      <c r="F8" s="3"/>
      <c r="G8" s="7">
        <f>E8/$E$10</f>
        <v>0.99857582529503131</v>
      </c>
      <c r="H8" s="3"/>
      <c r="I8" s="4">
        <v>43046200</v>
      </c>
      <c r="J8" s="3"/>
      <c r="K8" s="7">
        <f>I8/$I$10</f>
        <v>0.99939211628945623</v>
      </c>
    </row>
    <row r="9" spans="1:11">
      <c r="A9" s="1" t="s">
        <v>82</v>
      </c>
      <c r="C9" s="3" t="s">
        <v>83</v>
      </c>
      <c r="D9" s="3"/>
      <c r="E9" s="4">
        <v>8569</v>
      </c>
      <c r="F9" s="3"/>
      <c r="G9" s="7">
        <f>E9/$E$10</f>
        <v>1.4241747049686395E-3</v>
      </c>
      <c r="H9" s="3"/>
      <c r="I9" s="4">
        <v>26183</v>
      </c>
      <c r="J9" s="3"/>
      <c r="K9" s="7">
        <f>I9/$I$10</f>
        <v>6.0788371054371429E-4</v>
      </c>
    </row>
    <row r="10" spans="1:11" ht="24.75" thickBot="1">
      <c r="E10" s="9">
        <f>SUM(E8:E9)</f>
        <v>6016818</v>
      </c>
      <c r="G10" s="8">
        <f>SUM(G8:G9)</f>
        <v>1</v>
      </c>
      <c r="I10" s="9">
        <f>SUM(I8:I9)</f>
        <v>43072383</v>
      </c>
      <c r="K10" s="8">
        <f>SUM(K8:K9)</f>
        <v>1</v>
      </c>
    </row>
    <row r="11" spans="1:11" ht="24.75" thickTop="1">
      <c r="E11" s="2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K17" sqref="K17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5" t="s">
        <v>0</v>
      </c>
      <c r="B2" s="15"/>
      <c r="C2" s="15"/>
      <c r="D2" s="15"/>
      <c r="E2" s="15"/>
    </row>
    <row r="3" spans="1:5" ht="24.75">
      <c r="A3" s="15" t="s">
        <v>85</v>
      </c>
      <c r="B3" s="15"/>
      <c r="C3" s="15"/>
      <c r="D3" s="15"/>
      <c r="E3" s="15"/>
    </row>
    <row r="4" spans="1:5" ht="24.75">
      <c r="A4" s="15" t="s">
        <v>2</v>
      </c>
      <c r="B4" s="15"/>
      <c r="C4" s="15"/>
      <c r="D4" s="15"/>
      <c r="E4" s="15"/>
    </row>
    <row r="5" spans="1:5">
      <c r="C5" s="18" t="s">
        <v>87</v>
      </c>
      <c r="E5" s="1" t="s">
        <v>136</v>
      </c>
    </row>
    <row r="6" spans="1:5">
      <c r="A6" s="18" t="s">
        <v>128</v>
      </c>
      <c r="C6" s="19"/>
      <c r="E6" s="19" t="s">
        <v>137</v>
      </c>
    </row>
    <row r="7" spans="1:5" ht="24.75">
      <c r="A7" s="19" t="s">
        <v>128</v>
      </c>
      <c r="C7" s="17" t="s">
        <v>75</v>
      </c>
      <c r="E7" s="17" t="s">
        <v>75</v>
      </c>
    </row>
    <row r="8" spans="1:5">
      <c r="A8" s="1" t="s">
        <v>129</v>
      </c>
      <c r="C8" s="2">
        <v>4059</v>
      </c>
      <c r="E8" s="2">
        <v>36643365</v>
      </c>
    </row>
    <row r="9" spans="1:5" ht="24.75" thickBot="1">
      <c r="A9" s="1" t="s">
        <v>94</v>
      </c>
      <c r="C9" s="5">
        <v>4059</v>
      </c>
      <c r="E9" s="5">
        <v>36643365</v>
      </c>
    </row>
    <row r="10" spans="1:5" ht="24.7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4"/>
  <sheetViews>
    <sheetView rightToLeft="1" topLeftCell="A25" workbookViewId="0">
      <selection activeCell="Y33" sqref="Y33"/>
    </sheetView>
  </sheetViews>
  <sheetFormatPr defaultRowHeight="24"/>
  <cols>
    <col min="1" max="1" width="28.28515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9.85546875" style="1" bestFit="1" customWidth="1"/>
    <col min="14" max="14" width="1" style="1" customWidth="1"/>
    <col min="15" max="15" width="15" style="1" bestFit="1" customWidth="1"/>
    <col min="16" max="16" width="1.42578125" style="1" customWidth="1"/>
    <col min="17" max="17" width="9.140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4.75">
      <c r="A6" s="16" t="s">
        <v>3</v>
      </c>
      <c r="C6" s="17" t="s">
        <v>133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.7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>
      <c r="A9" s="1" t="s">
        <v>15</v>
      </c>
      <c r="C9" s="6">
        <v>209025</v>
      </c>
      <c r="D9" s="6"/>
      <c r="E9" s="6">
        <v>1881971234</v>
      </c>
      <c r="F9" s="6"/>
      <c r="G9" s="6">
        <v>2208715232.2874999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209025</v>
      </c>
      <c r="R9" s="6"/>
      <c r="S9" s="6">
        <v>12640</v>
      </c>
      <c r="T9" s="6"/>
      <c r="U9" s="6">
        <v>1881971234</v>
      </c>
      <c r="V9" s="6"/>
      <c r="W9" s="6">
        <v>2626355647.8000002</v>
      </c>
      <c r="X9" s="3"/>
      <c r="Y9" s="7">
        <v>5.9144777938129778E-2</v>
      </c>
    </row>
    <row r="10" spans="1:25">
      <c r="A10" s="1" t="s">
        <v>16</v>
      </c>
      <c r="C10" s="6">
        <v>4940</v>
      </c>
      <c r="D10" s="6"/>
      <c r="E10" s="6">
        <v>142551315</v>
      </c>
      <c r="F10" s="6"/>
      <c r="G10" s="6">
        <v>159594727.5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4940</v>
      </c>
      <c r="R10" s="6"/>
      <c r="S10" s="6">
        <v>38000</v>
      </c>
      <c r="T10" s="6"/>
      <c r="U10" s="6">
        <v>142551315</v>
      </c>
      <c r="V10" s="6"/>
      <c r="W10" s="6">
        <v>186603066</v>
      </c>
      <c r="X10" s="3"/>
      <c r="Y10" s="7">
        <v>4.2022476698420942E-3</v>
      </c>
    </row>
    <row r="11" spans="1:25">
      <c r="A11" s="1" t="s">
        <v>17</v>
      </c>
      <c r="C11" s="6">
        <v>31851</v>
      </c>
      <c r="D11" s="6"/>
      <c r="E11" s="6">
        <v>532168267</v>
      </c>
      <c r="F11" s="6"/>
      <c r="G11" s="6">
        <v>369806162.90399998</v>
      </c>
      <c r="H11" s="6"/>
      <c r="I11" s="6">
        <v>0</v>
      </c>
      <c r="J11" s="6"/>
      <c r="K11" s="6">
        <v>0</v>
      </c>
      <c r="L11" s="6"/>
      <c r="M11" s="6">
        <v>-31851</v>
      </c>
      <c r="N11" s="6"/>
      <c r="O11" s="6">
        <v>0</v>
      </c>
      <c r="P11" s="6"/>
      <c r="Q11" s="6">
        <v>0</v>
      </c>
      <c r="R11" s="6"/>
      <c r="S11" s="6">
        <v>0</v>
      </c>
      <c r="T11" s="6"/>
      <c r="U11" s="6">
        <v>0</v>
      </c>
      <c r="V11" s="6"/>
      <c r="W11" s="6">
        <v>0</v>
      </c>
      <c r="X11" s="3"/>
      <c r="Y11" s="7">
        <v>0</v>
      </c>
    </row>
    <row r="12" spans="1:25">
      <c r="A12" s="1" t="s">
        <v>18</v>
      </c>
      <c r="C12" s="6">
        <v>238228</v>
      </c>
      <c r="D12" s="6"/>
      <c r="E12" s="6">
        <v>1368302398</v>
      </c>
      <c r="F12" s="6"/>
      <c r="G12" s="6">
        <v>1041492769.8732001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238228</v>
      </c>
      <c r="R12" s="6"/>
      <c r="S12" s="6">
        <v>4302</v>
      </c>
      <c r="T12" s="6"/>
      <c r="U12" s="6">
        <v>1368302398</v>
      </c>
      <c r="V12" s="6"/>
      <c r="W12" s="6">
        <v>1018758957.7068</v>
      </c>
      <c r="X12" s="3"/>
      <c r="Y12" s="7">
        <v>2.2942160318813628E-2</v>
      </c>
    </row>
    <row r="13" spans="1:25">
      <c r="A13" s="1" t="s">
        <v>19</v>
      </c>
      <c r="C13" s="6">
        <v>372812</v>
      </c>
      <c r="D13" s="6"/>
      <c r="E13" s="6">
        <v>1291047956</v>
      </c>
      <c r="F13" s="6"/>
      <c r="G13" s="6">
        <v>934266890.64059997</v>
      </c>
      <c r="H13" s="6"/>
      <c r="I13" s="6">
        <v>0</v>
      </c>
      <c r="J13" s="6"/>
      <c r="K13" s="6">
        <v>0</v>
      </c>
      <c r="L13" s="6"/>
      <c r="M13" s="6">
        <v>-372812</v>
      </c>
      <c r="N13" s="6"/>
      <c r="O13" s="6">
        <v>1015193551</v>
      </c>
      <c r="P13" s="6"/>
      <c r="Q13" s="6">
        <v>0</v>
      </c>
      <c r="R13" s="6"/>
      <c r="S13" s="6">
        <v>0</v>
      </c>
      <c r="T13" s="6"/>
      <c r="U13" s="6">
        <v>0</v>
      </c>
      <c r="V13" s="6"/>
      <c r="W13" s="6">
        <v>0</v>
      </c>
      <c r="X13" s="3"/>
      <c r="Y13" s="7">
        <v>0</v>
      </c>
    </row>
    <row r="14" spans="1:25">
      <c r="A14" s="1" t="s">
        <v>20</v>
      </c>
      <c r="C14" s="6">
        <v>29461</v>
      </c>
      <c r="D14" s="6"/>
      <c r="E14" s="6">
        <v>602392733</v>
      </c>
      <c r="F14" s="6"/>
      <c r="G14" s="6">
        <v>476185596.63300002</v>
      </c>
      <c r="H14" s="6"/>
      <c r="I14" s="6">
        <v>31851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61312</v>
      </c>
      <c r="R14" s="6"/>
      <c r="S14" s="6">
        <v>19830</v>
      </c>
      <c r="T14" s="6"/>
      <c r="U14" s="6">
        <v>1166412000</v>
      </c>
      <c r="V14" s="6"/>
      <c r="W14" s="6">
        <v>1208582849.0880001</v>
      </c>
      <c r="X14" s="3"/>
      <c r="Y14" s="7">
        <v>2.7216940054946188E-2</v>
      </c>
    </row>
    <row r="15" spans="1:25">
      <c r="A15" s="1" t="s">
        <v>21</v>
      </c>
      <c r="C15" s="6">
        <v>182300</v>
      </c>
      <c r="D15" s="6"/>
      <c r="E15" s="6">
        <v>2132341414</v>
      </c>
      <c r="F15" s="6"/>
      <c r="G15" s="6">
        <v>1605567690.9000001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182300</v>
      </c>
      <c r="R15" s="6"/>
      <c r="S15" s="6">
        <v>10500</v>
      </c>
      <c r="T15" s="6"/>
      <c r="U15" s="6">
        <v>2132341414</v>
      </c>
      <c r="V15" s="6"/>
      <c r="W15" s="6">
        <v>1902760807.5</v>
      </c>
      <c r="X15" s="3"/>
      <c r="Y15" s="7">
        <v>4.2849629113723871E-2</v>
      </c>
    </row>
    <row r="16" spans="1:25">
      <c r="A16" s="1" t="s">
        <v>22</v>
      </c>
      <c r="C16" s="6">
        <v>113923</v>
      </c>
      <c r="D16" s="6"/>
      <c r="E16" s="6">
        <v>741186674</v>
      </c>
      <c r="F16" s="6"/>
      <c r="G16" s="6">
        <v>807437977.60950005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113923</v>
      </c>
      <c r="R16" s="6"/>
      <c r="S16" s="6">
        <v>8480</v>
      </c>
      <c r="T16" s="6"/>
      <c r="U16" s="6">
        <v>741186674</v>
      </c>
      <c r="V16" s="6"/>
      <c r="W16" s="6">
        <v>960318941.11199999</v>
      </c>
      <c r="X16" s="3"/>
      <c r="Y16" s="7">
        <v>2.1626107861449227E-2</v>
      </c>
    </row>
    <row r="17" spans="1:25">
      <c r="A17" s="1" t="s">
        <v>23</v>
      </c>
      <c r="C17" s="6">
        <v>229269</v>
      </c>
      <c r="D17" s="6"/>
      <c r="E17" s="6">
        <v>2258272021</v>
      </c>
      <c r="F17" s="6"/>
      <c r="G17" s="6">
        <v>2025390397.06215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229269</v>
      </c>
      <c r="R17" s="6"/>
      <c r="S17" s="6">
        <v>11120</v>
      </c>
      <c r="T17" s="6"/>
      <c r="U17" s="6">
        <v>2258272021</v>
      </c>
      <c r="V17" s="6"/>
      <c r="W17" s="6">
        <v>2534301925.8839998</v>
      </c>
      <c r="X17" s="3"/>
      <c r="Y17" s="7">
        <v>5.7071754451892928E-2</v>
      </c>
    </row>
    <row r="18" spans="1:25">
      <c r="A18" s="1" t="s">
        <v>24</v>
      </c>
      <c r="C18" s="6">
        <v>26201</v>
      </c>
      <c r="D18" s="6"/>
      <c r="E18" s="6">
        <v>775718969</v>
      </c>
      <c r="F18" s="6"/>
      <c r="G18" s="6">
        <v>799607973.59598804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26201</v>
      </c>
      <c r="R18" s="6"/>
      <c r="S18" s="6">
        <v>33219</v>
      </c>
      <c r="T18" s="6"/>
      <c r="U18" s="6">
        <v>775718969</v>
      </c>
      <c r="V18" s="6"/>
      <c r="W18" s="6">
        <v>870120787.33203697</v>
      </c>
      <c r="X18" s="3"/>
      <c r="Y18" s="7">
        <v>1.9594871238863894E-2</v>
      </c>
    </row>
    <row r="19" spans="1:25">
      <c r="A19" s="1" t="s">
        <v>25</v>
      </c>
      <c r="C19" s="6">
        <v>226627</v>
      </c>
      <c r="D19" s="6"/>
      <c r="E19" s="6">
        <v>1420760765</v>
      </c>
      <c r="F19" s="6"/>
      <c r="G19" s="6">
        <v>1457552343.6945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226627</v>
      </c>
      <c r="R19" s="6"/>
      <c r="S19" s="6">
        <v>7350</v>
      </c>
      <c r="T19" s="6"/>
      <c r="U19" s="6">
        <v>1420760765</v>
      </c>
      <c r="V19" s="6"/>
      <c r="W19" s="6">
        <v>1655797484.7225001</v>
      </c>
      <c r="X19" s="3"/>
      <c r="Y19" s="7">
        <v>3.7288085726873997E-2</v>
      </c>
    </row>
    <row r="20" spans="1:25">
      <c r="A20" s="1" t="s">
        <v>26</v>
      </c>
      <c r="C20" s="6">
        <v>40538</v>
      </c>
      <c r="D20" s="6"/>
      <c r="E20" s="6">
        <v>773861153</v>
      </c>
      <c r="F20" s="6"/>
      <c r="G20" s="6">
        <v>757982783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40538</v>
      </c>
      <c r="R20" s="6"/>
      <c r="S20" s="6">
        <v>21770</v>
      </c>
      <c r="T20" s="6"/>
      <c r="U20" s="6">
        <v>773861153</v>
      </c>
      <c r="V20" s="6"/>
      <c r="W20" s="6">
        <v>877261312.05299997</v>
      </c>
      <c r="X20" s="3"/>
      <c r="Y20" s="7">
        <v>1.9755673813083744E-2</v>
      </c>
    </row>
    <row r="21" spans="1:25">
      <c r="A21" s="1" t="s">
        <v>27</v>
      </c>
      <c r="C21" s="6">
        <v>26199</v>
      </c>
      <c r="D21" s="6"/>
      <c r="E21" s="6">
        <v>567438465</v>
      </c>
      <c r="F21" s="6"/>
      <c r="G21" s="6">
        <v>705508011.0855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26199</v>
      </c>
      <c r="R21" s="6"/>
      <c r="S21" s="6">
        <v>30770</v>
      </c>
      <c r="T21" s="6"/>
      <c r="U21" s="6">
        <v>567438465</v>
      </c>
      <c r="V21" s="6"/>
      <c r="W21" s="6">
        <v>801346677.78149998</v>
      </c>
      <c r="X21" s="3"/>
      <c r="Y21" s="7">
        <v>1.8046097964129978E-2</v>
      </c>
    </row>
    <row r="22" spans="1:25">
      <c r="A22" s="1" t="s">
        <v>28</v>
      </c>
      <c r="C22" s="6">
        <v>58386</v>
      </c>
      <c r="D22" s="6"/>
      <c r="E22" s="6">
        <v>875688397</v>
      </c>
      <c r="F22" s="6"/>
      <c r="G22" s="6">
        <v>1258857300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58386</v>
      </c>
      <c r="R22" s="6"/>
      <c r="S22" s="6">
        <v>24910</v>
      </c>
      <c r="T22" s="6"/>
      <c r="U22" s="6">
        <v>875688397</v>
      </c>
      <c r="V22" s="6"/>
      <c r="W22" s="6">
        <v>1445741608.2030001</v>
      </c>
      <c r="X22" s="3"/>
      <c r="Y22" s="7">
        <v>3.2557687472642163E-2</v>
      </c>
    </row>
    <row r="23" spans="1:25">
      <c r="A23" s="1" t="s">
        <v>29</v>
      </c>
      <c r="C23" s="6">
        <v>303947</v>
      </c>
      <c r="D23" s="6"/>
      <c r="E23" s="6">
        <v>1127709525</v>
      </c>
      <c r="F23" s="6"/>
      <c r="G23" s="6">
        <v>884661572.94480002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303947</v>
      </c>
      <c r="R23" s="6"/>
      <c r="S23" s="6">
        <v>3329</v>
      </c>
      <c r="T23" s="6"/>
      <c r="U23" s="6">
        <v>1127709525</v>
      </c>
      <c r="V23" s="6"/>
      <c r="W23" s="6">
        <v>1005819117.60015</v>
      </c>
      <c r="X23" s="3"/>
      <c r="Y23" s="7">
        <v>2.2650758820960966E-2</v>
      </c>
    </row>
    <row r="24" spans="1:25">
      <c r="A24" s="1" t="s">
        <v>30</v>
      </c>
      <c r="C24" s="6">
        <v>520309</v>
      </c>
      <c r="D24" s="6"/>
      <c r="E24" s="6">
        <v>1952808693</v>
      </c>
      <c r="F24" s="6"/>
      <c r="G24" s="6">
        <v>1905930499.9432499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520309</v>
      </c>
      <c r="R24" s="6"/>
      <c r="S24" s="6">
        <v>5066</v>
      </c>
      <c r="T24" s="6"/>
      <c r="U24" s="6">
        <v>1952808693</v>
      </c>
      <c r="V24" s="6"/>
      <c r="W24" s="6">
        <v>2620201875.9057002</v>
      </c>
      <c r="X24" s="3"/>
      <c r="Y24" s="7">
        <v>5.9006196755312761E-2</v>
      </c>
    </row>
    <row r="25" spans="1:25">
      <c r="A25" s="1" t="s">
        <v>31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78457</v>
      </c>
      <c r="J25" s="6"/>
      <c r="K25" s="6">
        <v>1245409784</v>
      </c>
      <c r="L25" s="6"/>
      <c r="M25" s="6">
        <v>0</v>
      </c>
      <c r="N25" s="6"/>
      <c r="O25" s="6">
        <v>0</v>
      </c>
      <c r="P25" s="6"/>
      <c r="Q25" s="6">
        <v>78457</v>
      </c>
      <c r="R25" s="6"/>
      <c r="S25" s="6">
        <v>15530</v>
      </c>
      <c r="T25" s="6"/>
      <c r="U25" s="6">
        <v>1245409784</v>
      </c>
      <c r="V25" s="6"/>
      <c r="W25" s="6">
        <v>1211187508.6005001</v>
      </c>
      <c r="X25" s="3"/>
      <c r="Y25" s="7">
        <v>2.727559624212339E-2</v>
      </c>
    </row>
    <row r="26" spans="1:25">
      <c r="A26" s="1" t="s">
        <v>32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32679</v>
      </c>
      <c r="J26" s="6"/>
      <c r="K26" s="6">
        <v>1017239713</v>
      </c>
      <c r="L26" s="6"/>
      <c r="M26" s="6">
        <v>0</v>
      </c>
      <c r="N26" s="6"/>
      <c r="O26" s="6">
        <v>0</v>
      </c>
      <c r="P26" s="6"/>
      <c r="Q26" s="6">
        <v>32679</v>
      </c>
      <c r="R26" s="6"/>
      <c r="S26" s="6">
        <v>34850</v>
      </c>
      <c r="T26" s="6"/>
      <c r="U26" s="6">
        <v>1017239713</v>
      </c>
      <c r="V26" s="6"/>
      <c r="W26" s="6">
        <v>1132086905</v>
      </c>
      <c r="X26" s="3"/>
      <c r="Y26" s="7">
        <v>2.5494273275204375E-2</v>
      </c>
    </row>
    <row r="27" spans="1:25">
      <c r="A27" s="1" t="s">
        <v>33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46639</v>
      </c>
      <c r="J27" s="6"/>
      <c r="K27" s="6">
        <v>1170324778</v>
      </c>
      <c r="L27" s="6"/>
      <c r="M27" s="6">
        <v>0</v>
      </c>
      <c r="N27" s="6"/>
      <c r="O27" s="6">
        <v>0</v>
      </c>
      <c r="P27" s="6"/>
      <c r="Q27" s="6">
        <v>46639</v>
      </c>
      <c r="R27" s="6"/>
      <c r="S27" s="6">
        <v>25580</v>
      </c>
      <c r="T27" s="6"/>
      <c r="U27" s="6">
        <v>1170324778</v>
      </c>
      <c r="V27" s="6"/>
      <c r="W27" s="6">
        <v>1185927117.5610001</v>
      </c>
      <c r="X27" s="3"/>
      <c r="Y27" s="7">
        <v>2.6706739461468783E-2</v>
      </c>
    </row>
    <row r="28" spans="1:25">
      <c r="A28" s="1" t="s">
        <v>34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4002</v>
      </c>
      <c r="J28" s="6"/>
      <c r="K28" s="6">
        <v>297569867</v>
      </c>
      <c r="L28" s="6"/>
      <c r="M28" s="6">
        <v>0</v>
      </c>
      <c r="N28" s="6"/>
      <c r="O28" s="6">
        <v>0</v>
      </c>
      <c r="P28" s="6"/>
      <c r="Q28" s="6">
        <v>4002</v>
      </c>
      <c r="R28" s="6"/>
      <c r="S28" s="6">
        <v>82330</v>
      </c>
      <c r="T28" s="6"/>
      <c r="U28" s="6">
        <v>297569867</v>
      </c>
      <c r="V28" s="6"/>
      <c r="W28" s="6">
        <v>329093396.96625</v>
      </c>
      <c r="X28" s="3"/>
      <c r="Y28" s="7">
        <v>7.4110891648577915E-3</v>
      </c>
    </row>
    <row r="29" spans="1:25">
      <c r="A29" s="1" t="s">
        <v>35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51267</v>
      </c>
      <c r="J29" s="6"/>
      <c r="K29" s="6">
        <v>1608736296</v>
      </c>
      <c r="L29" s="6"/>
      <c r="M29" s="6">
        <v>0</v>
      </c>
      <c r="N29" s="6"/>
      <c r="O29" s="6">
        <v>0</v>
      </c>
      <c r="P29" s="6"/>
      <c r="Q29" s="6">
        <v>51267</v>
      </c>
      <c r="R29" s="6"/>
      <c r="S29" s="6">
        <v>37450</v>
      </c>
      <c r="T29" s="6"/>
      <c r="U29" s="6">
        <v>1608736296</v>
      </c>
      <c r="V29" s="6"/>
      <c r="W29" s="6">
        <v>1908525452.5574999</v>
      </c>
      <c r="X29" s="3"/>
      <c r="Y29" s="7">
        <v>4.2979447271483104E-2</v>
      </c>
    </row>
    <row r="30" spans="1:25" ht="24.75" thickBot="1">
      <c r="E30" s="9">
        <f>SUM(E9:E29)</f>
        <v>18444219979</v>
      </c>
      <c r="F30" s="3"/>
      <c r="G30" s="9">
        <f>SUM(G9:G29)</f>
        <v>17398557929.673988</v>
      </c>
      <c r="H30" s="3"/>
      <c r="I30" s="3"/>
      <c r="J30" s="3"/>
      <c r="K30" s="9">
        <f>SUM(K9:K29)</f>
        <v>5339280438</v>
      </c>
      <c r="L30" s="3"/>
      <c r="M30" s="3"/>
      <c r="N30" s="3"/>
      <c r="O30" s="9">
        <f>SUM(O9:O29)</f>
        <v>1015193551</v>
      </c>
      <c r="P30" s="3"/>
      <c r="Q30" s="3"/>
      <c r="R30" s="3"/>
      <c r="S30" s="3"/>
      <c r="T30" s="3"/>
      <c r="U30" s="9">
        <f>SUM(U9:U29)</f>
        <v>22524303461</v>
      </c>
      <c r="V30" s="3"/>
      <c r="W30" s="9">
        <f>SUM(W9:W29)</f>
        <v>25480791439.373936</v>
      </c>
      <c r="Y30" s="8">
        <f>SUM(Y9:Y29)</f>
        <v>0.5738201346158025</v>
      </c>
    </row>
    <row r="31" spans="1:25" ht="24.75" thickTop="1">
      <c r="G31" s="2"/>
      <c r="W31" s="2"/>
    </row>
    <row r="32" spans="1:25">
      <c r="G32" s="2"/>
      <c r="W32" s="2"/>
    </row>
    <row r="33" spans="7:25">
      <c r="G33" s="2"/>
      <c r="W33" s="2"/>
      <c r="Y33" s="2"/>
    </row>
    <row r="34" spans="7:25">
      <c r="G34" s="2"/>
      <c r="W34" s="2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topLeftCell="F1" workbookViewId="0">
      <selection activeCell="AK9" sqref="AK9"/>
    </sheetView>
  </sheetViews>
  <sheetFormatPr defaultRowHeight="2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6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4.28515625" style="1" bestFit="1" customWidth="1"/>
    <col min="28" max="28" width="1.140625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4.75">
      <c r="A6" s="17" t="s">
        <v>37</v>
      </c>
      <c r="B6" s="17" t="s">
        <v>37</v>
      </c>
      <c r="C6" s="17" t="s">
        <v>37</v>
      </c>
      <c r="D6" s="17" t="s">
        <v>37</v>
      </c>
      <c r="E6" s="17" t="s">
        <v>37</v>
      </c>
      <c r="F6" s="17" t="s">
        <v>37</v>
      </c>
      <c r="G6" s="17" t="s">
        <v>37</v>
      </c>
      <c r="H6" s="17" t="s">
        <v>37</v>
      </c>
      <c r="I6" s="17" t="s">
        <v>37</v>
      </c>
      <c r="J6" s="17" t="s">
        <v>37</v>
      </c>
      <c r="K6" s="17" t="s">
        <v>37</v>
      </c>
      <c r="L6" s="17" t="s">
        <v>37</v>
      </c>
      <c r="M6" s="17" t="s">
        <v>37</v>
      </c>
      <c r="O6" s="17" t="s">
        <v>133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.75">
      <c r="A7" s="16" t="s">
        <v>38</v>
      </c>
      <c r="C7" s="16" t="s">
        <v>39</v>
      </c>
      <c r="E7" s="16" t="s">
        <v>40</v>
      </c>
      <c r="G7" s="16" t="s">
        <v>41</v>
      </c>
      <c r="I7" s="16" t="s">
        <v>42</v>
      </c>
      <c r="K7" s="16" t="s">
        <v>43</v>
      </c>
      <c r="M7" s="16" t="s">
        <v>36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44</v>
      </c>
      <c r="AG7" s="16" t="s">
        <v>8</v>
      </c>
      <c r="AI7" s="16" t="s">
        <v>9</v>
      </c>
      <c r="AK7" s="16" t="s">
        <v>13</v>
      </c>
    </row>
    <row r="8" spans="1:37" ht="24.75">
      <c r="A8" s="17" t="s">
        <v>38</v>
      </c>
      <c r="C8" s="17" t="s">
        <v>39</v>
      </c>
      <c r="E8" s="17" t="s">
        <v>40</v>
      </c>
      <c r="G8" s="17" t="s">
        <v>41</v>
      </c>
      <c r="I8" s="17" t="s">
        <v>42</v>
      </c>
      <c r="K8" s="17" t="s">
        <v>43</v>
      </c>
      <c r="M8" s="17" t="s">
        <v>36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44</v>
      </c>
      <c r="AG8" s="17" t="s">
        <v>8</v>
      </c>
      <c r="AI8" s="17" t="s">
        <v>9</v>
      </c>
      <c r="AJ8" s="11"/>
      <c r="AK8" s="17" t="s">
        <v>13</v>
      </c>
    </row>
    <row r="9" spans="1:37">
      <c r="A9" s="1" t="s">
        <v>45</v>
      </c>
      <c r="C9" s="3" t="s">
        <v>46</v>
      </c>
      <c r="D9" s="3"/>
      <c r="E9" s="3" t="s">
        <v>46</v>
      </c>
      <c r="F9" s="3"/>
      <c r="G9" s="3" t="s">
        <v>47</v>
      </c>
      <c r="H9" s="3"/>
      <c r="I9" s="3" t="s">
        <v>48</v>
      </c>
      <c r="J9" s="3"/>
      <c r="K9" s="4">
        <v>0</v>
      </c>
      <c r="L9" s="3"/>
      <c r="M9" s="4">
        <v>0</v>
      </c>
      <c r="N9" s="3"/>
      <c r="O9" s="4">
        <v>2831</v>
      </c>
      <c r="P9" s="3"/>
      <c r="Q9" s="4">
        <v>2497790979</v>
      </c>
      <c r="R9" s="3"/>
      <c r="S9" s="4">
        <v>2701020411</v>
      </c>
      <c r="T9" s="3"/>
      <c r="U9" s="4">
        <v>0</v>
      </c>
      <c r="V9" s="3"/>
      <c r="W9" s="4">
        <v>0</v>
      </c>
      <c r="X9" s="3"/>
      <c r="Y9" s="4">
        <v>0</v>
      </c>
      <c r="Z9" s="3"/>
      <c r="AA9" s="4">
        <v>0</v>
      </c>
      <c r="AB9" s="4"/>
      <c r="AC9" s="4">
        <v>2831</v>
      </c>
      <c r="AD9" s="3"/>
      <c r="AE9" s="4">
        <v>972200</v>
      </c>
      <c r="AF9" s="3"/>
      <c r="AG9" s="4">
        <v>2497790979</v>
      </c>
      <c r="AH9" s="3"/>
      <c r="AI9" s="4">
        <v>2751799345</v>
      </c>
      <c r="AJ9" s="3"/>
      <c r="AK9" s="7">
        <v>6.1969734116797688E-2</v>
      </c>
    </row>
    <row r="10" spans="1:37">
      <c r="A10" s="1" t="s">
        <v>49</v>
      </c>
      <c r="C10" s="3" t="s">
        <v>46</v>
      </c>
      <c r="D10" s="3"/>
      <c r="E10" s="3" t="s">
        <v>46</v>
      </c>
      <c r="F10" s="3"/>
      <c r="G10" s="3" t="s">
        <v>50</v>
      </c>
      <c r="H10" s="3"/>
      <c r="I10" s="3" t="s">
        <v>51</v>
      </c>
      <c r="J10" s="3"/>
      <c r="K10" s="4">
        <v>0</v>
      </c>
      <c r="L10" s="3"/>
      <c r="M10" s="4">
        <v>0</v>
      </c>
      <c r="N10" s="3"/>
      <c r="O10" s="4">
        <v>6015</v>
      </c>
      <c r="P10" s="3"/>
      <c r="Q10" s="4">
        <v>3997165446</v>
      </c>
      <c r="R10" s="3"/>
      <c r="S10" s="4">
        <v>4173533109</v>
      </c>
      <c r="T10" s="3"/>
      <c r="U10" s="4">
        <v>0</v>
      </c>
      <c r="V10" s="3"/>
      <c r="W10" s="4">
        <v>0</v>
      </c>
      <c r="X10" s="3"/>
      <c r="Y10" s="4">
        <v>0</v>
      </c>
      <c r="Z10" s="3"/>
      <c r="AA10" s="4">
        <v>0</v>
      </c>
      <c r="AB10" s="4"/>
      <c r="AC10" s="4">
        <v>6015</v>
      </c>
      <c r="AD10" s="3"/>
      <c r="AE10" s="4">
        <v>703270</v>
      </c>
      <c r="AF10" s="3"/>
      <c r="AG10" s="4">
        <v>3997165446</v>
      </c>
      <c r="AH10" s="3"/>
      <c r="AI10" s="4">
        <v>4229402331</v>
      </c>
      <c r="AJ10" s="3"/>
      <c r="AK10" s="7">
        <v>9.5244930703708111E-2</v>
      </c>
    </row>
    <row r="11" spans="1:37">
      <c r="A11" s="1" t="s">
        <v>52</v>
      </c>
      <c r="C11" s="3" t="s">
        <v>46</v>
      </c>
      <c r="D11" s="3"/>
      <c r="E11" s="3" t="s">
        <v>46</v>
      </c>
      <c r="F11" s="3"/>
      <c r="G11" s="3" t="s">
        <v>53</v>
      </c>
      <c r="H11" s="3"/>
      <c r="I11" s="3" t="s">
        <v>54</v>
      </c>
      <c r="J11" s="3"/>
      <c r="K11" s="4">
        <v>0</v>
      </c>
      <c r="L11" s="3"/>
      <c r="M11" s="4">
        <v>0</v>
      </c>
      <c r="N11" s="3"/>
      <c r="O11" s="4">
        <v>1602</v>
      </c>
      <c r="P11" s="3"/>
      <c r="Q11" s="4">
        <v>1515327726</v>
      </c>
      <c r="R11" s="3"/>
      <c r="S11" s="4">
        <v>1555404217</v>
      </c>
      <c r="T11" s="3"/>
      <c r="U11" s="4">
        <v>0</v>
      </c>
      <c r="V11" s="3"/>
      <c r="W11" s="4">
        <v>0</v>
      </c>
      <c r="X11" s="3"/>
      <c r="Y11" s="4">
        <v>1602</v>
      </c>
      <c r="Z11" s="3"/>
      <c r="AA11" s="4">
        <v>1570011806</v>
      </c>
      <c r="AB11" s="4"/>
      <c r="AC11" s="4">
        <v>0</v>
      </c>
      <c r="AD11" s="3"/>
      <c r="AE11" s="4">
        <v>0</v>
      </c>
      <c r="AF11" s="3"/>
      <c r="AG11" s="4">
        <v>0</v>
      </c>
      <c r="AH11" s="3"/>
      <c r="AI11" s="4">
        <v>0</v>
      </c>
      <c r="AJ11" s="3"/>
      <c r="AK11" s="7">
        <v>0</v>
      </c>
    </row>
    <row r="12" spans="1:37">
      <c r="A12" s="1" t="s">
        <v>55</v>
      </c>
      <c r="C12" s="3" t="s">
        <v>46</v>
      </c>
      <c r="D12" s="3"/>
      <c r="E12" s="3" t="s">
        <v>46</v>
      </c>
      <c r="F12" s="3"/>
      <c r="G12" s="3" t="s">
        <v>53</v>
      </c>
      <c r="H12" s="3"/>
      <c r="I12" s="3" t="s">
        <v>56</v>
      </c>
      <c r="J12" s="3"/>
      <c r="K12" s="4">
        <v>0</v>
      </c>
      <c r="L12" s="3"/>
      <c r="M12" s="4">
        <v>0</v>
      </c>
      <c r="N12" s="3"/>
      <c r="O12" s="4">
        <v>9</v>
      </c>
      <c r="P12" s="3"/>
      <c r="Q12" s="4">
        <v>8128562</v>
      </c>
      <c r="R12" s="3"/>
      <c r="S12" s="4">
        <v>8586693</v>
      </c>
      <c r="T12" s="3"/>
      <c r="U12" s="4">
        <v>0</v>
      </c>
      <c r="V12" s="3"/>
      <c r="W12" s="4">
        <v>0</v>
      </c>
      <c r="X12" s="3"/>
      <c r="Y12" s="4">
        <v>0</v>
      </c>
      <c r="Z12" s="3"/>
      <c r="AA12" s="4">
        <v>0</v>
      </c>
      <c r="AB12" s="4"/>
      <c r="AC12" s="4">
        <v>9</v>
      </c>
      <c r="AD12" s="3"/>
      <c r="AE12" s="4">
        <v>969300</v>
      </c>
      <c r="AF12" s="3"/>
      <c r="AG12" s="4">
        <v>8128562</v>
      </c>
      <c r="AH12" s="3"/>
      <c r="AI12" s="4">
        <v>8722118</v>
      </c>
      <c r="AJ12" s="3"/>
      <c r="AK12" s="7">
        <v>1.964196024602714E-4</v>
      </c>
    </row>
    <row r="13" spans="1:37">
      <c r="A13" s="1" t="s">
        <v>57</v>
      </c>
      <c r="C13" s="3" t="s">
        <v>46</v>
      </c>
      <c r="D13" s="3"/>
      <c r="E13" s="3" t="s">
        <v>46</v>
      </c>
      <c r="F13" s="3"/>
      <c r="G13" s="3" t="s">
        <v>58</v>
      </c>
      <c r="H13" s="3"/>
      <c r="I13" s="3" t="s">
        <v>59</v>
      </c>
      <c r="J13" s="3"/>
      <c r="K13" s="4">
        <v>0</v>
      </c>
      <c r="L13" s="3"/>
      <c r="M13" s="4">
        <v>0</v>
      </c>
      <c r="N13" s="3"/>
      <c r="O13" s="4">
        <v>3851</v>
      </c>
      <c r="P13" s="3"/>
      <c r="Q13" s="4">
        <v>2998667835</v>
      </c>
      <c r="R13" s="3"/>
      <c r="S13" s="4">
        <v>3267828318</v>
      </c>
      <c r="T13" s="3"/>
      <c r="U13" s="4">
        <v>0</v>
      </c>
      <c r="V13" s="3"/>
      <c r="W13" s="4">
        <v>0</v>
      </c>
      <c r="X13" s="3"/>
      <c r="Y13" s="4">
        <v>512</v>
      </c>
      <c r="Z13" s="3"/>
      <c r="AA13" s="4">
        <v>442517103</v>
      </c>
      <c r="AB13" s="4"/>
      <c r="AC13" s="4">
        <v>3339</v>
      </c>
      <c r="AD13" s="3"/>
      <c r="AE13" s="4">
        <v>865590</v>
      </c>
      <c r="AF13" s="3"/>
      <c r="AG13" s="4">
        <v>2599987510</v>
      </c>
      <c r="AH13" s="3"/>
      <c r="AI13" s="4">
        <v>2889681160</v>
      </c>
      <c r="AJ13" s="3"/>
      <c r="AK13" s="7">
        <v>6.5074793150486601E-2</v>
      </c>
    </row>
    <row r="14" spans="1:37">
      <c r="A14" s="1" t="s">
        <v>60</v>
      </c>
      <c r="C14" s="3" t="s">
        <v>46</v>
      </c>
      <c r="D14" s="3"/>
      <c r="E14" s="3" t="s">
        <v>46</v>
      </c>
      <c r="F14" s="3"/>
      <c r="G14" s="3" t="s">
        <v>61</v>
      </c>
      <c r="H14" s="3"/>
      <c r="I14" s="3" t="s">
        <v>62</v>
      </c>
      <c r="J14" s="3"/>
      <c r="K14" s="4">
        <v>0</v>
      </c>
      <c r="L14" s="3"/>
      <c r="M14" s="4">
        <v>0</v>
      </c>
      <c r="N14" s="3"/>
      <c r="O14" s="4">
        <v>2960</v>
      </c>
      <c r="P14" s="3"/>
      <c r="Q14" s="4">
        <v>2252414784</v>
      </c>
      <c r="R14" s="3"/>
      <c r="S14" s="4">
        <v>2491305968</v>
      </c>
      <c r="T14" s="3"/>
      <c r="U14" s="4">
        <v>0</v>
      </c>
      <c r="V14" s="3"/>
      <c r="W14" s="4">
        <v>0</v>
      </c>
      <c r="X14" s="3"/>
      <c r="Y14" s="4">
        <v>0</v>
      </c>
      <c r="Z14" s="3"/>
      <c r="AA14" s="4">
        <v>0</v>
      </c>
      <c r="AB14" s="4"/>
      <c r="AC14" s="4">
        <v>2960</v>
      </c>
      <c r="AD14" s="3"/>
      <c r="AE14" s="4">
        <v>855740</v>
      </c>
      <c r="AF14" s="3"/>
      <c r="AG14" s="4">
        <v>2252414784</v>
      </c>
      <c r="AH14" s="3"/>
      <c r="AI14" s="4">
        <v>2532531295</v>
      </c>
      <c r="AJ14" s="3"/>
      <c r="AK14" s="7">
        <v>5.7031880350861604E-2</v>
      </c>
    </row>
    <row r="15" spans="1:37">
      <c r="A15" s="1" t="s">
        <v>63</v>
      </c>
      <c r="C15" s="3" t="s">
        <v>46</v>
      </c>
      <c r="D15" s="3"/>
      <c r="E15" s="3" t="s">
        <v>46</v>
      </c>
      <c r="F15" s="3"/>
      <c r="G15" s="3" t="s">
        <v>64</v>
      </c>
      <c r="H15" s="3"/>
      <c r="I15" s="3" t="s">
        <v>65</v>
      </c>
      <c r="J15" s="3"/>
      <c r="K15" s="4">
        <v>0</v>
      </c>
      <c r="L15" s="3"/>
      <c r="M15" s="4">
        <v>0</v>
      </c>
      <c r="N15" s="3"/>
      <c r="O15" s="4">
        <v>9388</v>
      </c>
      <c r="P15" s="3"/>
      <c r="Q15" s="4">
        <v>5117387353</v>
      </c>
      <c r="R15" s="3"/>
      <c r="S15" s="4">
        <v>5692602268</v>
      </c>
      <c r="T15" s="3"/>
      <c r="U15" s="4">
        <v>0</v>
      </c>
      <c r="V15" s="3"/>
      <c r="W15" s="4">
        <v>0</v>
      </c>
      <c r="X15" s="3"/>
      <c r="Y15" s="4">
        <v>4848</v>
      </c>
      <c r="Z15" s="3"/>
      <c r="AA15" s="4">
        <v>3001967637</v>
      </c>
      <c r="AB15" s="4"/>
      <c r="AC15" s="4">
        <v>4540</v>
      </c>
      <c r="AD15" s="3"/>
      <c r="AE15" s="4">
        <v>619500</v>
      </c>
      <c r="AF15" s="3"/>
      <c r="AG15" s="4">
        <v>2474748464</v>
      </c>
      <c r="AH15" s="3"/>
      <c r="AI15" s="4">
        <v>2812020228</v>
      </c>
      <c r="AJ15" s="3"/>
      <c r="AK15" s="7">
        <v>6.3325891176203047E-2</v>
      </c>
    </row>
    <row r="16" spans="1:37">
      <c r="A16" s="1" t="s">
        <v>66</v>
      </c>
      <c r="C16" s="3" t="s">
        <v>46</v>
      </c>
      <c r="D16" s="3"/>
      <c r="E16" s="3" t="s">
        <v>46</v>
      </c>
      <c r="F16" s="3"/>
      <c r="G16" s="3" t="s">
        <v>67</v>
      </c>
      <c r="H16" s="3"/>
      <c r="I16" s="3" t="s">
        <v>68</v>
      </c>
      <c r="J16" s="3"/>
      <c r="K16" s="4">
        <v>0</v>
      </c>
      <c r="L16" s="3"/>
      <c r="M16" s="4">
        <v>0</v>
      </c>
      <c r="N16" s="3"/>
      <c r="O16" s="4">
        <v>2350</v>
      </c>
      <c r="P16" s="3"/>
      <c r="Q16" s="4">
        <v>1748753902</v>
      </c>
      <c r="R16" s="3"/>
      <c r="S16" s="4">
        <v>1860862657</v>
      </c>
      <c r="T16" s="3"/>
      <c r="U16" s="4">
        <v>0</v>
      </c>
      <c r="V16" s="3"/>
      <c r="W16" s="4">
        <v>0</v>
      </c>
      <c r="X16" s="3"/>
      <c r="Y16" s="4">
        <v>0</v>
      </c>
      <c r="Z16" s="3"/>
      <c r="AA16" s="4">
        <v>0</v>
      </c>
      <c r="AB16" s="4"/>
      <c r="AC16" s="4">
        <v>2350</v>
      </c>
      <c r="AD16" s="3"/>
      <c r="AE16" s="4">
        <v>814200</v>
      </c>
      <c r="AF16" s="3"/>
      <c r="AG16" s="4">
        <v>1748753902</v>
      </c>
      <c r="AH16" s="3"/>
      <c r="AI16" s="4">
        <v>1913023206</v>
      </c>
      <c r="AJ16" s="3"/>
      <c r="AK16" s="7">
        <v>4.3080735392457874E-2</v>
      </c>
    </row>
    <row r="17" spans="3:37" ht="24.75" thickBot="1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9">
        <f>SUM(Q9:Q16)</f>
        <v>20135636587</v>
      </c>
      <c r="R17" s="3"/>
      <c r="S17" s="9">
        <f>SUM(S9:S16)</f>
        <v>21751143641</v>
      </c>
      <c r="T17" s="3"/>
      <c r="U17" s="3"/>
      <c r="V17" s="3"/>
      <c r="W17" s="9">
        <f>SUM(W9:W16)</f>
        <v>0</v>
      </c>
      <c r="X17" s="3"/>
      <c r="Y17" s="3"/>
      <c r="Z17" s="3"/>
      <c r="AA17" s="9">
        <f>SUM(AA9:AA16)</f>
        <v>5014496546</v>
      </c>
      <c r="AB17" s="3"/>
      <c r="AC17" s="3"/>
      <c r="AD17" s="3"/>
      <c r="AE17" s="3"/>
      <c r="AF17" s="3"/>
      <c r="AG17" s="9">
        <f>SUM(AG9:AG16)</f>
        <v>15578989647</v>
      </c>
      <c r="AH17" s="3"/>
      <c r="AI17" s="9">
        <f>SUM(AI9:AI16)</f>
        <v>17137179683</v>
      </c>
      <c r="AJ17" s="3"/>
      <c r="AK17" s="12">
        <f>SUM(AK9:AK16)</f>
        <v>0.38592438449297523</v>
      </c>
    </row>
    <row r="18" spans="3:37" ht="24.75" thickTop="1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4"/>
      <c r="AJ18" s="3"/>
      <c r="AK18" s="3"/>
    </row>
    <row r="19" spans="3:37">
      <c r="S19" s="2"/>
      <c r="AI19" s="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S9" sqref="S9"/>
    </sheetView>
  </sheetViews>
  <sheetFormatPr defaultRowHeight="24"/>
  <cols>
    <col min="1" max="1" width="26.8554687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1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6" t="s">
        <v>70</v>
      </c>
      <c r="C6" s="17" t="s">
        <v>71</v>
      </c>
      <c r="D6" s="17" t="s">
        <v>71</v>
      </c>
      <c r="E6" s="17" t="s">
        <v>71</v>
      </c>
      <c r="F6" s="17" t="s">
        <v>71</v>
      </c>
      <c r="G6" s="17" t="s">
        <v>71</v>
      </c>
      <c r="H6" s="17" t="s">
        <v>71</v>
      </c>
      <c r="I6" s="17" t="s">
        <v>71</v>
      </c>
      <c r="K6" s="17" t="s">
        <v>133</v>
      </c>
      <c r="M6" s="17" t="s">
        <v>5</v>
      </c>
      <c r="N6" s="17" t="s">
        <v>5</v>
      </c>
      <c r="O6" s="17" t="s">
        <v>5</v>
      </c>
      <c r="Q6" s="16" t="s">
        <v>6</v>
      </c>
      <c r="R6" s="16" t="s">
        <v>6</v>
      </c>
      <c r="S6" s="16" t="s">
        <v>6</v>
      </c>
    </row>
    <row r="7" spans="1:19" ht="24.75">
      <c r="A7" s="17" t="s">
        <v>70</v>
      </c>
      <c r="C7" s="17" t="s">
        <v>72</v>
      </c>
      <c r="E7" s="17" t="s">
        <v>73</v>
      </c>
      <c r="G7" s="17" t="s">
        <v>74</v>
      </c>
      <c r="I7" s="17" t="s">
        <v>43</v>
      </c>
      <c r="K7" s="17" t="s">
        <v>75</v>
      </c>
      <c r="M7" s="17" t="s">
        <v>76</v>
      </c>
      <c r="O7" s="17" t="s">
        <v>77</v>
      </c>
      <c r="Q7" s="17" t="s">
        <v>75</v>
      </c>
      <c r="R7" s="10"/>
      <c r="S7" s="17" t="s">
        <v>69</v>
      </c>
    </row>
    <row r="8" spans="1:19">
      <c r="A8" s="1" t="s">
        <v>78</v>
      </c>
      <c r="C8" s="3" t="s">
        <v>79</v>
      </c>
      <c r="D8" s="3"/>
      <c r="E8" s="3" t="s">
        <v>80</v>
      </c>
      <c r="F8" s="3"/>
      <c r="G8" s="3" t="s">
        <v>81</v>
      </c>
      <c r="H8" s="3"/>
      <c r="I8" s="4">
        <v>8</v>
      </c>
      <c r="J8" s="3"/>
      <c r="K8" s="4">
        <v>916134767</v>
      </c>
      <c r="L8" s="3"/>
      <c r="M8" s="4">
        <v>501219363</v>
      </c>
      <c r="N8" s="3"/>
      <c r="O8" s="4">
        <v>41904180</v>
      </c>
      <c r="P8" s="3"/>
      <c r="Q8" s="4">
        <v>1375449950</v>
      </c>
      <c r="R8" s="3"/>
      <c r="S8" s="7">
        <v>3.0974739436338761E-2</v>
      </c>
    </row>
    <row r="9" spans="1:19">
      <c r="A9" s="1" t="s">
        <v>82</v>
      </c>
      <c r="C9" s="3" t="s">
        <v>83</v>
      </c>
      <c r="D9" s="3"/>
      <c r="E9" s="3" t="s">
        <v>80</v>
      </c>
      <c r="F9" s="3"/>
      <c r="G9" s="3" t="s">
        <v>84</v>
      </c>
      <c r="H9" s="3"/>
      <c r="I9" s="4">
        <v>10</v>
      </c>
      <c r="J9" s="3"/>
      <c r="K9" s="4">
        <v>1357034</v>
      </c>
      <c r="L9" s="3"/>
      <c r="M9" s="4">
        <v>8569</v>
      </c>
      <c r="N9" s="3"/>
      <c r="O9" s="4">
        <v>0</v>
      </c>
      <c r="P9" s="3"/>
      <c r="Q9" s="4">
        <v>1365603</v>
      </c>
      <c r="R9" s="3"/>
      <c r="S9" s="7">
        <v>3.0752988938988676E-5</v>
      </c>
    </row>
    <row r="10" spans="1:19" ht="24.75" thickBot="1">
      <c r="K10" s="5">
        <f>SUM(K8:K9)</f>
        <v>917491801</v>
      </c>
      <c r="M10" s="5">
        <f>SUM(M8:M9)</f>
        <v>501227932</v>
      </c>
      <c r="O10" s="5">
        <f>SUM(O8:O9)</f>
        <v>41904180</v>
      </c>
      <c r="Q10" s="5">
        <f>SUM(Q8:Q9)</f>
        <v>1376815553</v>
      </c>
      <c r="S10" s="8">
        <f>SUM(S8:S9)</f>
        <v>3.100549242527775E-2</v>
      </c>
    </row>
    <row r="11" spans="1:19" ht="24.75" thickTop="1"/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G15" sqref="G15"/>
    </sheetView>
  </sheetViews>
  <sheetFormatPr defaultRowHeight="24"/>
  <cols>
    <col min="1" max="1" width="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4.28515625" style="1" bestFit="1" customWidth="1"/>
    <col min="11" max="16384" width="9.140625" style="1"/>
  </cols>
  <sheetData>
    <row r="2" spans="1:10" ht="24.75">
      <c r="A2" s="15" t="s">
        <v>0</v>
      </c>
      <c r="B2" s="15"/>
      <c r="C2" s="15"/>
      <c r="D2" s="15"/>
      <c r="E2" s="15"/>
      <c r="F2" s="15"/>
      <c r="G2" s="15"/>
    </row>
    <row r="3" spans="1:10" ht="24.75">
      <c r="A3" s="15" t="s">
        <v>85</v>
      </c>
      <c r="B3" s="15"/>
      <c r="C3" s="15"/>
      <c r="D3" s="15"/>
      <c r="E3" s="15"/>
      <c r="F3" s="15"/>
      <c r="G3" s="15"/>
    </row>
    <row r="4" spans="1:10" ht="24.75">
      <c r="A4" s="15" t="s">
        <v>2</v>
      </c>
      <c r="B4" s="15"/>
      <c r="C4" s="15"/>
      <c r="D4" s="15"/>
      <c r="E4" s="15"/>
      <c r="F4" s="15"/>
      <c r="G4" s="15"/>
    </row>
    <row r="6" spans="1:10" ht="24.75">
      <c r="A6" s="17" t="s">
        <v>89</v>
      </c>
      <c r="C6" s="17" t="s">
        <v>75</v>
      </c>
      <c r="E6" s="17" t="s">
        <v>121</v>
      </c>
      <c r="G6" s="17" t="s">
        <v>13</v>
      </c>
      <c r="J6" s="2"/>
    </row>
    <row r="7" spans="1:10">
      <c r="A7" s="1" t="s">
        <v>130</v>
      </c>
      <c r="C7" s="4">
        <f>'سرمایه‌گذاری در سهام'!I38</f>
        <v>3726295632</v>
      </c>
      <c r="D7" s="3"/>
      <c r="E7" s="7">
        <f>C7/$C$11</f>
        <v>0.9016287648380662</v>
      </c>
      <c r="F7" s="3"/>
      <c r="G7" s="7">
        <v>8.3915111752315863E-2</v>
      </c>
      <c r="J7" s="2"/>
    </row>
    <row r="8" spans="1:10">
      <c r="A8" s="1" t="s">
        <v>131</v>
      </c>
      <c r="C8" s="4">
        <f>'سرمایه‌گذاری در اوراق بهادار'!I19</f>
        <v>400532594</v>
      </c>
      <c r="D8" s="3"/>
      <c r="E8" s="7">
        <f t="shared" ref="E8:E10" si="0">C8/$C$11</f>
        <v>9.6914400699811859E-2</v>
      </c>
      <c r="F8" s="3"/>
      <c r="G8" s="7">
        <v>9.0198794473843723E-3</v>
      </c>
      <c r="J8" s="2"/>
    </row>
    <row r="9" spans="1:10">
      <c r="A9" s="1" t="s">
        <v>132</v>
      </c>
      <c r="C9" s="4">
        <f>'درآمد سپرده بانکی'!E10</f>
        <v>6016818</v>
      </c>
      <c r="D9" s="3"/>
      <c r="E9" s="7">
        <f t="shared" si="0"/>
        <v>1.4558523309337482E-3</v>
      </c>
      <c r="F9" s="3"/>
      <c r="G9" s="7">
        <v>1.3549702029206728E-4</v>
      </c>
      <c r="J9" s="2"/>
    </row>
    <row r="10" spans="1:10">
      <c r="A10" s="1" t="s">
        <v>128</v>
      </c>
      <c r="C10" s="4">
        <f>'سایر درآمدها'!C9</f>
        <v>4059</v>
      </c>
      <c r="D10" s="3"/>
      <c r="E10" s="7">
        <f t="shared" si="0"/>
        <v>9.8213118815627857E-7</v>
      </c>
      <c r="F10" s="3"/>
      <c r="G10" s="7">
        <v>9.1407518951961171E-8</v>
      </c>
    </row>
    <row r="11" spans="1:10" ht="24.75" thickBot="1">
      <c r="C11" s="5">
        <f>SUM(C7:C10)</f>
        <v>4132849103</v>
      </c>
      <c r="E11" s="8">
        <f>SUM(E7:E10)</f>
        <v>0.99999999999999989</v>
      </c>
      <c r="G11" s="8">
        <f>SUM(G7:G10)</f>
        <v>9.3070579627511266E-2</v>
      </c>
    </row>
    <row r="12" spans="1:10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K12" sqref="K12"/>
    </sheetView>
  </sheetViews>
  <sheetFormatPr defaultRowHeight="24"/>
  <cols>
    <col min="1" max="1" width="26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85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7" t="s">
        <v>86</v>
      </c>
      <c r="B6" s="17" t="s">
        <v>86</v>
      </c>
      <c r="C6" s="17" t="s">
        <v>86</v>
      </c>
      <c r="D6" s="17" t="s">
        <v>86</v>
      </c>
      <c r="E6" s="17" t="s">
        <v>86</v>
      </c>
      <c r="F6" s="17" t="s">
        <v>86</v>
      </c>
      <c r="G6" s="17" t="s">
        <v>86</v>
      </c>
      <c r="I6" s="17" t="s">
        <v>87</v>
      </c>
      <c r="J6" s="17" t="s">
        <v>87</v>
      </c>
      <c r="K6" s="17" t="s">
        <v>87</v>
      </c>
      <c r="L6" s="17" t="s">
        <v>87</v>
      </c>
      <c r="M6" s="17" t="s">
        <v>87</v>
      </c>
      <c r="O6" s="17" t="s">
        <v>88</v>
      </c>
      <c r="P6" s="17" t="s">
        <v>88</v>
      </c>
      <c r="Q6" s="17" t="s">
        <v>88</v>
      </c>
      <c r="R6" s="17" t="s">
        <v>88</v>
      </c>
      <c r="S6" s="17" t="s">
        <v>88</v>
      </c>
    </row>
    <row r="7" spans="1:19" ht="24.75">
      <c r="A7" s="17" t="s">
        <v>89</v>
      </c>
      <c r="C7" s="17" t="s">
        <v>90</v>
      </c>
      <c r="E7" s="17" t="s">
        <v>42</v>
      </c>
      <c r="G7" s="17" t="s">
        <v>43</v>
      </c>
      <c r="I7" s="17" t="s">
        <v>91</v>
      </c>
      <c r="K7" s="17" t="s">
        <v>92</v>
      </c>
      <c r="M7" s="17" t="s">
        <v>93</v>
      </c>
      <c r="O7" s="17" t="s">
        <v>91</v>
      </c>
      <c r="Q7" s="17" t="s">
        <v>92</v>
      </c>
      <c r="S7" s="17" t="s">
        <v>93</v>
      </c>
    </row>
    <row r="8" spans="1:19">
      <c r="A8" s="1" t="s">
        <v>78</v>
      </c>
      <c r="C8" s="4">
        <v>17</v>
      </c>
      <c r="D8" s="3"/>
      <c r="E8" s="3" t="s">
        <v>94</v>
      </c>
      <c r="F8" s="3"/>
      <c r="G8" s="4">
        <v>8</v>
      </c>
      <c r="H8" s="3"/>
      <c r="I8" s="4">
        <v>6008249</v>
      </c>
      <c r="J8" s="3"/>
      <c r="K8" s="4">
        <v>0</v>
      </c>
      <c r="L8" s="3"/>
      <c r="M8" s="4">
        <v>6008249</v>
      </c>
      <c r="N8" s="3"/>
      <c r="O8" s="4">
        <v>43046200</v>
      </c>
      <c r="P8" s="3"/>
      <c r="Q8" s="4">
        <v>0</v>
      </c>
      <c r="R8" s="3"/>
      <c r="S8" s="4">
        <v>43046200</v>
      </c>
    </row>
    <row r="9" spans="1:19">
      <c r="A9" s="1" t="s">
        <v>82</v>
      </c>
      <c r="C9" s="4">
        <v>24</v>
      </c>
      <c r="D9" s="3"/>
      <c r="E9" s="3" t="s">
        <v>94</v>
      </c>
      <c r="F9" s="3"/>
      <c r="G9" s="4">
        <v>10</v>
      </c>
      <c r="H9" s="3"/>
      <c r="I9" s="4">
        <v>8569</v>
      </c>
      <c r="J9" s="3"/>
      <c r="K9" s="4">
        <v>0</v>
      </c>
      <c r="L9" s="3"/>
      <c r="M9" s="4">
        <v>8569</v>
      </c>
      <c r="N9" s="3"/>
      <c r="O9" s="4">
        <v>26183</v>
      </c>
      <c r="P9" s="3"/>
      <c r="Q9" s="4">
        <v>0</v>
      </c>
      <c r="R9" s="3"/>
      <c r="S9" s="4">
        <v>26183</v>
      </c>
    </row>
    <row r="10" spans="1:19" ht="24.75" thickBot="1">
      <c r="C10" s="3"/>
      <c r="D10" s="3"/>
      <c r="E10" s="3"/>
      <c r="F10" s="3"/>
      <c r="G10" s="3"/>
      <c r="H10" s="3"/>
      <c r="I10" s="9">
        <f>SUM(I8:I9)</f>
        <v>6016818</v>
      </c>
      <c r="J10" s="3"/>
      <c r="K10" s="9">
        <f>SUM(K8:K9)</f>
        <v>0</v>
      </c>
      <c r="L10" s="3"/>
      <c r="M10" s="9">
        <f>SUM(M8:M9)</f>
        <v>6016818</v>
      </c>
      <c r="N10" s="3"/>
      <c r="O10" s="9">
        <f>SUM(O8:O9)</f>
        <v>43072383</v>
      </c>
      <c r="P10" s="3"/>
      <c r="Q10" s="9">
        <f>SUM(Q8:Q9)</f>
        <v>0</v>
      </c>
      <c r="R10" s="3"/>
      <c r="S10" s="9">
        <f>SUM(S8:S9)</f>
        <v>43072383</v>
      </c>
    </row>
    <row r="11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M14" sqref="M14"/>
    </sheetView>
  </sheetViews>
  <sheetFormatPr defaultRowHeight="24"/>
  <cols>
    <col min="1" max="1" width="24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85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6" t="s">
        <v>3</v>
      </c>
      <c r="C6" s="17" t="s">
        <v>95</v>
      </c>
      <c r="D6" s="17" t="s">
        <v>95</v>
      </c>
      <c r="E6" s="17" t="s">
        <v>95</v>
      </c>
      <c r="F6" s="17" t="s">
        <v>95</v>
      </c>
      <c r="G6" s="17" t="s">
        <v>95</v>
      </c>
      <c r="I6" s="17" t="s">
        <v>87</v>
      </c>
      <c r="J6" s="17" t="s">
        <v>87</v>
      </c>
      <c r="K6" s="17" t="s">
        <v>87</v>
      </c>
      <c r="L6" s="17" t="s">
        <v>87</v>
      </c>
      <c r="M6" s="17" t="s">
        <v>87</v>
      </c>
      <c r="O6" s="17" t="s">
        <v>88</v>
      </c>
      <c r="P6" s="17" t="s">
        <v>88</v>
      </c>
      <c r="Q6" s="17" t="s">
        <v>88</v>
      </c>
      <c r="R6" s="17" t="s">
        <v>88</v>
      </c>
      <c r="S6" s="17" t="s">
        <v>88</v>
      </c>
    </row>
    <row r="7" spans="1:19" ht="24.75">
      <c r="A7" s="17" t="s">
        <v>3</v>
      </c>
      <c r="C7" s="17" t="s">
        <v>96</v>
      </c>
      <c r="E7" s="17" t="s">
        <v>97</v>
      </c>
      <c r="G7" s="17" t="s">
        <v>98</v>
      </c>
      <c r="I7" s="17" t="s">
        <v>99</v>
      </c>
      <c r="K7" s="17" t="s">
        <v>92</v>
      </c>
      <c r="M7" s="17" t="s">
        <v>100</v>
      </c>
      <c r="O7" s="17" t="s">
        <v>99</v>
      </c>
      <c r="Q7" s="17" t="s">
        <v>92</v>
      </c>
      <c r="S7" s="17" t="s">
        <v>100</v>
      </c>
    </row>
    <row r="8" spans="1:19">
      <c r="A8" s="1" t="s">
        <v>23</v>
      </c>
      <c r="C8" s="3" t="s">
        <v>101</v>
      </c>
      <c r="D8" s="3"/>
      <c r="E8" s="4">
        <v>152846</v>
      </c>
      <c r="F8" s="3"/>
      <c r="G8" s="4">
        <v>2000</v>
      </c>
      <c r="H8" s="3"/>
      <c r="I8" s="4">
        <v>0</v>
      </c>
      <c r="J8" s="3"/>
      <c r="K8" s="4">
        <v>0</v>
      </c>
      <c r="L8" s="3"/>
      <c r="M8" s="4">
        <v>0</v>
      </c>
      <c r="N8" s="3"/>
      <c r="O8" s="4">
        <v>305692000</v>
      </c>
      <c r="P8" s="3"/>
      <c r="Q8" s="4">
        <v>38280185</v>
      </c>
      <c r="R8" s="3"/>
      <c r="S8" s="4">
        <v>267411815</v>
      </c>
    </row>
    <row r="9" spans="1:19">
      <c r="A9" s="1" t="s">
        <v>27</v>
      </c>
      <c r="C9" s="3" t="s">
        <v>102</v>
      </c>
      <c r="D9" s="3"/>
      <c r="E9" s="4">
        <v>26199</v>
      </c>
      <c r="F9" s="3"/>
      <c r="G9" s="4">
        <v>3530</v>
      </c>
      <c r="H9" s="3"/>
      <c r="I9" s="4">
        <v>0</v>
      </c>
      <c r="J9" s="3"/>
      <c r="K9" s="4">
        <v>0</v>
      </c>
      <c r="L9" s="3"/>
      <c r="M9" s="4">
        <v>0</v>
      </c>
      <c r="N9" s="3"/>
      <c r="O9" s="4">
        <v>92482470</v>
      </c>
      <c r="P9" s="3"/>
      <c r="Q9" s="4">
        <v>8720431</v>
      </c>
      <c r="R9" s="3"/>
      <c r="S9" s="4">
        <v>83762039</v>
      </c>
    </row>
    <row r="10" spans="1:19">
      <c r="A10" s="1" t="s">
        <v>134</v>
      </c>
      <c r="C10" s="3" t="s">
        <v>135</v>
      </c>
      <c r="D10" s="3"/>
      <c r="E10" s="4" t="s">
        <v>135</v>
      </c>
      <c r="F10" s="3"/>
      <c r="G10" s="4" t="s">
        <v>135</v>
      </c>
      <c r="H10" s="3"/>
      <c r="I10" s="4">
        <v>0</v>
      </c>
      <c r="J10" s="3"/>
      <c r="K10" s="4">
        <v>0</v>
      </c>
      <c r="L10" s="3"/>
      <c r="M10" s="4">
        <v>0</v>
      </c>
      <c r="N10" s="3"/>
      <c r="O10" s="4">
        <v>8024</v>
      </c>
      <c r="P10" s="3"/>
      <c r="Q10" s="4">
        <v>0</v>
      </c>
      <c r="R10" s="3"/>
      <c r="S10" s="4">
        <v>8024</v>
      </c>
    </row>
    <row r="11" spans="1:19" ht="24.75" thickBot="1">
      <c r="C11" s="3"/>
      <c r="D11" s="3"/>
      <c r="E11" s="3"/>
      <c r="F11" s="3"/>
      <c r="G11" s="3"/>
      <c r="H11" s="3"/>
      <c r="I11" s="9">
        <f>SUM(I8:I9)</f>
        <v>0</v>
      </c>
      <c r="J11" s="3"/>
      <c r="K11" s="9">
        <f>SUM(K8:K9)</f>
        <v>0</v>
      </c>
      <c r="L11" s="3"/>
      <c r="M11" s="9">
        <f>SUM(M8:M9)</f>
        <v>0</v>
      </c>
      <c r="N11" s="3"/>
      <c r="O11" s="9">
        <f>SUM(O8:O10)</f>
        <v>398182494</v>
      </c>
      <c r="P11" s="3"/>
      <c r="Q11" s="9">
        <f>SUM(Q8:Q10)</f>
        <v>47000616</v>
      </c>
      <c r="R11" s="3"/>
      <c r="S11" s="9">
        <f>SUM(S8:S10)</f>
        <v>351181878</v>
      </c>
    </row>
    <row r="12" spans="1:19" ht="24.75" thickTop="1">
      <c r="S12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4"/>
  <sheetViews>
    <sheetView rightToLeft="1" workbookViewId="0">
      <selection activeCell="E45" sqref="E45"/>
    </sheetView>
  </sheetViews>
  <sheetFormatPr defaultRowHeight="24"/>
  <cols>
    <col min="1" max="1" width="30.140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15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85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6" t="s">
        <v>3</v>
      </c>
      <c r="C6" s="17" t="s">
        <v>87</v>
      </c>
      <c r="D6" s="17" t="s">
        <v>87</v>
      </c>
      <c r="E6" s="17" t="s">
        <v>87</v>
      </c>
      <c r="F6" s="17" t="s">
        <v>87</v>
      </c>
      <c r="G6" s="17" t="s">
        <v>87</v>
      </c>
      <c r="H6" s="17" t="s">
        <v>87</v>
      </c>
      <c r="I6" s="17" t="s">
        <v>87</v>
      </c>
      <c r="K6" s="17" t="s">
        <v>88</v>
      </c>
      <c r="L6" s="17" t="s">
        <v>88</v>
      </c>
      <c r="M6" s="17" t="s">
        <v>88</v>
      </c>
      <c r="N6" s="17" t="s">
        <v>88</v>
      </c>
      <c r="O6" s="17" t="s">
        <v>88</v>
      </c>
      <c r="P6" s="17" t="s">
        <v>88</v>
      </c>
      <c r="Q6" s="17" t="s">
        <v>88</v>
      </c>
    </row>
    <row r="7" spans="1:17" ht="24.75">
      <c r="A7" s="17" t="s">
        <v>3</v>
      </c>
      <c r="C7" s="17" t="s">
        <v>7</v>
      </c>
      <c r="E7" s="17" t="s">
        <v>103</v>
      </c>
      <c r="G7" s="17" t="s">
        <v>104</v>
      </c>
      <c r="I7" s="17" t="s">
        <v>105</v>
      </c>
      <c r="K7" s="17" t="s">
        <v>7</v>
      </c>
      <c r="M7" s="17" t="s">
        <v>103</v>
      </c>
      <c r="O7" s="17" t="s">
        <v>104</v>
      </c>
      <c r="Q7" s="17" t="s">
        <v>105</v>
      </c>
    </row>
    <row r="8" spans="1:17">
      <c r="A8" s="1" t="s">
        <v>27</v>
      </c>
      <c r="C8" s="4">
        <v>26199</v>
      </c>
      <c r="D8" s="3"/>
      <c r="E8" s="6">
        <v>801346677</v>
      </c>
      <c r="F8" s="6"/>
      <c r="G8" s="6">
        <v>705508011</v>
      </c>
      <c r="H8" s="6"/>
      <c r="I8" s="6">
        <f>E8-G8</f>
        <v>95838666</v>
      </c>
      <c r="J8" s="6"/>
      <c r="K8" s="6">
        <v>26199</v>
      </c>
      <c r="L8" s="6"/>
      <c r="M8" s="6">
        <v>801346677</v>
      </c>
      <c r="N8" s="6"/>
      <c r="O8" s="6">
        <v>821709908</v>
      </c>
      <c r="P8" s="6"/>
      <c r="Q8" s="6">
        <f>M8-O8</f>
        <v>-20363231</v>
      </c>
    </row>
    <row r="9" spans="1:17">
      <c r="A9" s="1" t="s">
        <v>29</v>
      </c>
      <c r="C9" s="4">
        <v>303947</v>
      </c>
      <c r="D9" s="3"/>
      <c r="E9" s="6">
        <v>1005819117</v>
      </c>
      <c r="F9" s="6"/>
      <c r="G9" s="6">
        <v>884661572</v>
      </c>
      <c r="H9" s="6"/>
      <c r="I9" s="6">
        <f t="shared" ref="I9:I36" si="0">E9-G9</f>
        <v>121157545</v>
      </c>
      <c r="J9" s="6"/>
      <c r="K9" s="6">
        <v>303947</v>
      </c>
      <c r="L9" s="6"/>
      <c r="M9" s="6">
        <v>1005819117</v>
      </c>
      <c r="N9" s="6"/>
      <c r="O9" s="6">
        <v>1074469410</v>
      </c>
      <c r="P9" s="6"/>
      <c r="Q9" s="6">
        <f t="shared" ref="Q9:Q36" si="1">M9-O9</f>
        <v>-68650293</v>
      </c>
    </row>
    <row r="10" spans="1:17">
      <c r="A10" s="1" t="s">
        <v>31</v>
      </c>
      <c r="C10" s="4">
        <v>78457</v>
      </c>
      <c r="D10" s="3"/>
      <c r="E10" s="6">
        <v>1211187508</v>
      </c>
      <c r="F10" s="6"/>
      <c r="G10" s="6">
        <v>1245409784</v>
      </c>
      <c r="H10" s="6"/>
      <c r="I10" s="6">
        <f t="shared" si="0"/>
        <v>-34222276</v>
      </c>
      <c r="J10" s="6"/>
      <c r="K10" s="6">
        <v>78457</v>
      </c>
      <c r="L10" s="6"/>
      <c r="M10" s="6">
        <v>1211187508</v>
      </c>
      <c r="N10" s="6"/>
      <c r="O10" s="6">
        <v>1245409784</v>
      </c>
      <c r="P10" s="6"/>
      <c r="Q10" s="6">
        <f t="shared" si="1"/>
        <v>-34222276</v>
      </c>
    </row>
    <row r="11" spans="1:17">
      <c r="A11" s="1" t="s">
        <v>28</v>
      </c>
      <c r="C11" s="4">
        <v>58386</v>
      </c>
      <c r="D11" s="3"/>
      <c r="E11" s="6">
        <v>1445741608</v>
      </c>
      <c r="F11" s="6"/>
      <c r="G11" s="6">
        <v>1258857305</v>
      </c>
      <c r="H11" s="6"/>
      <c r="I11" s="6">
        <f t="shared" si="0"/>
        <v>186884303</v>
      </c>
      <c r="J11" s="6"/>
      <c r="K11" s="6">
        <v>58386</v>
      </c>
      <c r="L11" s="6"/>
      <c r="M11" s="6">
        <v>1445741608</v>
      </c>
      <c r="N11" s="6"/>
      <c r="O11" s="6">
        <v>1362248238</v>
      </c>
      <c r="P11" s="6"/>
      <c r="Q11" s="6">
        <f t="shared" si="1"/>
        <v>83493370</v>
      </c>
    </row>
    <row r="12" spans="1:17">
      <c r="A12" s="1" t="s">
        <v>35</v>
      </c>
      <c r="C12" s="4">
        <v>51267</v>
      </c>
      <c r="D12" s="3"/>
      <c r="E12" s="6">
        <v>1908525462</v>
      </c>
      <c r="F12" s="6"/>
      <c r="G12" s="6">
        <v>1608736296</v>
      </c>
      <c r="H12" s="6"/>
      <c r="I12" s="6">
        <f t="shared" si="0"/>
        <v>299789166</v>
      </c>
      <c r="J12" s="6"/>
      <c r="K12" s="6">
        <v>51267</v>
      </c>
      <c r="L12" s="6"/>
      <c r="M12" s="6">
        <v>1908525462</v>
      </c>
      <c r="N12" s="6"/>
      <c r="O12" s="6">
        <v>1608736296</v>
      </c>
      <c r="P12" s="6"/>
      <c r="Q12" s="6">
        <f t="shared" si="1"/>
        <v>299789166</v>
      </c>
    </row>
    <row r="13" spans="1:17">
      <c r="A13" s="1" t="s">
        <v>24</v>
      </c>
      <c r="C13" s="4">
        <v>26201</v>
      </c>
      <c r="D13" s="3"/>
      <c r="E13" s="6">
        <v>870120787</v>
      </c>
      <c r="F13" s="6"/>
      <c r="G13" s="6">
        <v>799607973</v>
      </c>
      <c r="H13" s="6"/>
      <c r="I13" s="6">
        <f t="shared" si="0"/>
        <v>70512814</v>
      </c>
      <c r="J13" s="6"/>
      <c r="K13" s="6">
        <v>26201</v>
      </c>
      <c r="L13" s="6"/>
      <c r="M13" s="6">
        <v>870120787</v>
      </c>
      <c r="N13" s="6"/>
      <c r="O13" s="6">
        <v>775718969</v>
      </c>
      <c r="P13" s="6"/>
      <c r="Q13" s="6">
        <f t="shared" si="1"/>
        <v>94401818</v>
      </c>
    </row>
    <row r="14" spans="1:17">
      <c r="A14" s="1" t="s">
        <v>16</v>
      </c>
      <c r="C14" s="4">
        <v>4940</v>
      </c>
      <c r="D14" s="3"/>
      <c r="E14" s="6">
        <v>186603066</v>
      </c>
      <c r="F14" s="6"/>
      <c r="G14" s="6">
        <v>159594727</v>
      </c>
      <c r="H14" s="6"/>
      <c r="I14" s="6">
        <f t="shared" si="0"/>
        <v>27008339</v>
      </c>
      <c r="J14" s="6"/>
      <c r="K14" s="6">
        <v>4940</v>
      </c>
      <c r="L14" s="6"/>
      <c r="M14" s="6">
        <v>186603066</v>
      </c>
      <c r="N14" s="6"/>
      <c r="O14" s="6">
        <v>142551315</v>
      </c>
      <c r="P14" s="6"/>
      <c r="Q14" s="6">
        <f t="shared" si="1"/>
        <v>44051751</v>
      </c>
    </row>
    <row r="15" spans="1:17">
      <c r="A15" s="1" t="s">
        <v>15</v>
      </c>
      <c r="C15" s="4">
        <v>209025</v>
      </c>
      <c r="D15" s="3"/>
      <c r="E15" s="6">
        <v>2626355647</v>
      </c>
      <c r="F15" s="6"/>
      <c r="G15" s="6">
        <v>2208715232</v>
      </c>
      <c r="H15" s="6"/>
      <c r="I15" s="6">
        <f t="shared" si="0"/>
        <v>417640415</v>
      </c>
      <c r="J15" s="6"/>
      <c r="K15" s="6">
        <v>209025</v>
      </c>
      <c r="L15" s="6"/>
      <c r="M15" s="6">
        <v>2626355647</v>
      </c>
      <c r="N15" s="6"/>
      <c r="O15" s="6">
        <v>2213741186</v>
      </c>
      <c r="P15" s="6"/>
      <c r="Q15" s="6">
        <f t="shared" si="1"/>
        <v>412614461</v>
      </c>
    </row>
    <row r="16" spans="1:17">
      <c r="A16" s="1" t="s">
        <v>21</v>
      </c>
      <c r="C16" s="4">
        <v>182300</v>
      </c>
      <c r="D16" s="3"/>
      <c r="E16" s="6">
        <v>1902760807</v>
      </c>
      <c r="F16" s="6"/>
      <c r="G16" s="6">
        <v>1605567690</v>
      </c>
      <c r="H16" s="6"/>
      <c r="I16" s="6">
        <f t="shared" si="0"/>
        <v>297193117</v>
      </c>
      <c r="J16" s="6"/>
      <c r="K16" s="6">
        <v>182300</v>
      </c>
      <c r="L16" s="6"/>
      <c r="M16" s="6">
        <v>1902760807</v>
      </c>
      <c r="N16" s="6"/>
      <c r="O16" s="6">
        <v>1657799009</v>
      </c>
      <c r="P16" s="6"/>
      <c r="Q16" s="6">
        <f t="shared" si="1"/>
        <v>244961798</v>
      </c>
    </row>
    <row r="17" spans="1:17">
      <c r="A17" s="1" t="s">
        <v>34</v>
      </c>
      <c r="C17" s="4">
        <v>4002</v>
      </c>
      <c r="D17" s="3"/>
      <c r="E17" s="6">
        <v>329093396</v>
      </c>
      <c r="F17" s="6"/>
      <c r="G17" s="6">
        <v>297569867</v>
      </c>
      <c r="H17" s="6"/>
      <c r="I17" s="6">
        <f t="shared" si="0"/>
        <v>31523529</v>
      </c>
      <c r="J17" s="6"/>
      <c r="K17" s="6">
        <v>4002</v>
      </c>
      <c r="L17" s="6"/>
      <c r="M17" s="6">
        <v>329093396</v>
      </c>
      <c r="N17" s="6"/>
      <c r="O17" s="6">
        <v>297569867</v>
      </c>
      <c r="P17" s="6"/>
      <c r="Q17" s="6">
        <f t="shared" si="1"/>
        <v>31523529</v>
      </c>
    </row>
    <row r="18" spans="1:17">
      <c r="A18" s="1" t="s">
        <v>20</v>
      </c>
      <c r="C18" s="4">
        <v>61312</v>
      </c>
      <c r="D18" s="3"/>
      <c r="E18" s="6">
        <v>1208582849</v>
      </c>
      <c r="F18" s="6"/>
      <c r="G18" s="6">
        <v>1040204863</v>
      </c>
      <c r="H18" s="6"/>
      <c r="I18" s="6">
        <f t="shared" si="0"/>
        <v>168377986</v>
      </c>
      <c r="J18" s="6"/>
      <c r="K18" s="6">
        <v>61312</v>
      </c>
      <c r="L18" s="6"/>
      <c r="M18" s="6">
        <v>1208582849</v>
      </c>
      <c r="N18" s="6"/>
      <c r="O18" s="6">
        <v>1047653315</v>
      </c>
      <c r="P18" s="6"/>
      <c r="Q18" s="6">
        <f t="shared" si="1"/>
        <v>160929534</v>
      </c>
    </row>
    <row r="19" spans="1:17">
      <c r="A19" s="1" t="s">
        <v>33</v>
      </c>
      <c r="C19" s="4">
        <v>46639</v>
      </c>
      <c r="D19" s="3"/>
      <c r="E19" s="6">
        <v>1185927117</v>
      </c>
      <c r="F19" s="6"/>
      <c r="G19" s="6">
        <v>1170324778</v>
      </c>
      <c r="H19" s="6"/>
      <c r="I19" s="6">
        <f t="shared" si="0"/>
        <v>15602339</v>
      </c>
      <c r="J19" s="6"/>
      <c r="K19" s="6">
        <v>46639</v>
      </c>
      <c r="L19" s="6"/>
      <c r="M19" s="6">
        <v>1185927117</v>
      </c>
      <c r="N19" s="6"/>
      <c r="O19" s="6">
        <v>1170324778</v>
      </c>
      <c r="P19" s="6"/>
      <c r="Q19" s="6">
        <f t="shared" si="1"/>
        <v>15602339</v>
      </c>
    </row>
    <row r="20" spans="1:17">
      <c r="A20" s="1" t="s">
        <v>32</v>
      </c>
      <c r="C20" s="4">
        <v>32679</v>
      </c>
      <c r="D20" s="3"/>
      <c r="E20" s="6">
        <v>1132086914</v>
      </c>
      <c r="F20" s="6"/>
      <c r="G20" s="6">
        <v>1017239713</v>
      </c>
      <c r="H20" s="6"/>
      <c r="I20" s="6">
        <f t="shared" si="0"/>
        <v>114847201</v>
      </c>
      <c r="J20" s="6"/>
      <c r="K20" s="6">
        <v>32679</v>
      </c>
      <c r="L20" s="6"/>
      <c r="M20" s="6">
        <v>1132086914</v>
      </c>
      <c r="N20" s="6"/>
      <c r="O20" s="6">
        <v>1017239713</v>
      </c>
      <c r="P20" s="6"/>
      <c r="Q20" s="6">
        <f t="shared" si="1"/>
        <v>114847201</v>
      </c>
    </row>
    <row r="21" spans="1:17">
      <c r="A21" s="1" t="s">
        <v>26</v>
      </c>
      <c r="C21" s="4">
        <v>40538</v>
      </c>
      <c r="D21" s="3"/>
      <c r="E21" s="6">
        <v>877261312</v>
      </c>
      <c r="F21" s="6"/>
      <c r="G21" s="6">
        <v>757982787</v>
      </c>
      <c r="H21" s="6"/>
      <c r="I21" s="6">
        <f t="shared" si="0"/>
        <v>119278525</v>
      </c>
      <c r="J21" s="6"/>
      <c r="K21" s="6">
        <v>40538</v>
      </c>
      <c r="L21" s="6"/>
      <c r="M21" s="6">
        <v>877261312</v>
      </c>
      <c r="N21" s="6"/>
      <c r="O21" s="6">
        <v>962748632</v>
      </c>
      <c r="P21" s="6"/>
      <c r="Q21" s="6">
        <f t="shared" si="1"/>
        <v>-85487320</v>
      </c>
    </row>
    <row r="22" spans="1:17">
      <c r="A22" s="1" t="s">
        <v>22</v>
      </c>
      <c r="C22" s="4">
        <v>113923</v>
      </c>
      <c r="D22" s="3"/>
      <c r="E22" s="6">
        <v>960318941</v>
      </c>
      <c r="F22" s="6"/>
      <c r="G22" s="6">
        <v>807437977</v>
      </c>
      <c r="H22" s="6"/>
      <c r="I22" s="6">
        <f t="shared" si="0"/>
        <v>152880964</v>
      </c>
      <c r="J22" s="6"/>
      <c r="K22" s="6">
        <v>113923</v>
      </c>
      <c r="L22" s="6"/>
      <c r="M22" s="6">
        <v>960318941</v>
      </c>
      <c r="N22" s="6"/>
      <c r="O22" s="6">
        <v>741186674</v>
      </c>
      <c r="P22" s="6"/>
      <c r="Q22" s="6">
        <f t="shared" si="1"/>
        <v>219132267</v>
      </c>
    </row>
    <row r="23" spans="1:17">
      <c r="A23" s="1" t="s">
        <v>25</v>
      </c>
      <c r="C23" s="4">
        <v>226627</v>
      </c>
      <c r="D23" s="3"/>
      <c r="E23" s="6">
        <v>1655797484</v>
      </c>
      <c r="F23" s="6"/>
      <c r="G23" s="6">
        <v>1457552343</v>
      </c>
      <c r="H23" s="6"/>
      <c r="I23" s="6">
        <f t="shared" si="0"/>
        <v>198245141</v>
      </c>
      <c r="J23" s="6"/>
      <c r="K23" s="6">
        <v>226627</v>
      </c>
      <c r="L23" s="6"/>
      <c r="M23" s="6">
        <v>1655797484</v>
      </c>
      <c r="N23" s="6"/>
      <c r="O23" s="6">
        <v>1420760765</v>
      </c>
      <c r="P23" s="6"/>
      <c r="Q23" s="6">
        <f t="shared" si="1"/>
        <v>235036719</v>
      </c>
    </row>
    <row r="24" spans="1:17">
      <c r="A24" s="1" t="s">
        <v>23</v>
      </c>
      <c r="C24" s="4">
        <v>229269</v>
      </c>
      <c r="D24" s="3"/>
      <c r="E24" s="6">
        <v>2534301925</v>
      </c>
      <c r="F24" s="6"/>
      <c r="G24" s="6">
        <v>2025390397</v>
      </c>
      <c r="H24" s="6"/>
      <c r="I24" s="6">
        <f t="shared" si="0"/>
        <v>508911528</v>
      </c>
      <c r="J24" s="6"/>
      <c r="K24" s="6">
        <v>229269</v>
      </c>
      <c r="L24" s="6"/>
      <c r="M24" s="6">
        <v>2534301925</v>
      </c>
      <c r="N24" s="6"/>
      <c r="O24" s="6">
        <v>2258272021</v>
      </c>
      <c r="P24" s="6"/>
      <c r="Q24" s="6">
        <f t="shared" si="1"/>
        <v>276029904</v>
      </c>
    </row>
    <row r="25" spans="1:17">
      <c r="A25" s="1" t="s">
        <v>30</v>
      </c>
      <c r="C25" s="4">
        <v>520309</v>
      </c>
      <c r="D25" s="3"/>
      <c r="E25" s="6">
        <v>2620201875</v>
      </c>
      <c r="F25" s="6"/>
      <c r="G25" s="6">
        <v>1905930499</v>
      </c>
      <c r="H25" s="6"/>
      <c r="I25" s="6">
        <f t="shared" si="0"/>
        <v>714271376</v>
      </c>
      <c r="J25" s="6"/>
      <c r="K25" s="6">
        <v>520309</v>
      </c>
      <c r="L25" s="6"/>
      <c r="M25" s="6">
        <v>2620201875</v>
      </c>
      <c r="N25" s="6"/>
      <c r="O25" s="6">
        <v>1952808693</v>
      </c>
      <c r="P25" s="6"/>
      <c r="Q25" s="6">
        <f t="shared" si="1"/>
        <v>667393182</v>
      </c>
    </row>
    <row r="26" spans="1:17">
      <c r="A26" s="1" t="s">
        <v>18</v>
      </c>
      <c r="C26" s="4">
        <v>238228</v>
      </c>
      <c r="D26" s="3"/>
      <c r="E26" s="6">
        <v>1018758957</v>
      </c>
      <c r="F26" s="6"/>
      <c r="G26" s="6">
        <v>1041492769</v>
      </c>
      <c r="H26" s="6"/>
      <c r="I26" s="6">
        <f t="shared" si="0"/>
        <v>-22733812</v>
      </c>
      <c r="J26" s="6"/>
      <c r="K26" s="6">
        <v>238228</v>
      </c>
      <c r="L26" s="6"/>
      <c r="M26" s="6">
        <v>1018758957</v>
      </c>
      <c r="N26" s="6"/>
      <c r="O26" s="6">
        <v>1045344830</v>
      </c>
      <c r="P26" s="6"/>
      <c r="Q26" s="6">
        <f t="shared" si="1"/>
        <v>-26585873</v>
      </c>
    </row>
    <row r="27" spans="1:17">
      <c r="A27" s="1" t="s">
        <v>17</v>
      </c>
      <c r="C27" s="4">
        <v>0</v>
      </c>
      <c r="D27" s="3"/>
      <c r="E27" s="6">
        <v>0</v>
      </c>
      <c r="F27" s="6"/>
      <c r="G27" s="6">
        <v>-162362105</v>
      </c>
      <c r="H27" s="6"/>
      <c r="I27" s="6">
        <f t="shared" si="0"/>
        <v>162362105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f t="shared" si="1"/>
        <v>0</v>
      </c>
    </row>
    <row r="28" spans="1:17">
      <c r="A28" s="1" t="s">
        <v>19</v>
      </c>
      <c r="C28" s="4">
        <v>0</v>
      </c>
      <c r="D28" s="3"/>
      <c r="E28" s="6">
        <v>0</v>
      </c>
      <c r="F28" s="6"/>
      <c r="G28" s="6">
        <v>-356781066</v>
      </c>
      <c r="H28" s="6"/>
      <c r="I28" s="6">
        <f t="shared" si="0"/>
        <v>356781066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f t="shared" si="1"/>
        <v>0</v>
      </c>
    </row>
    <row r="29" spans="1:17">
      <c r="A29" s="1" t="s">
        <v>45</v>
      </c>
      <c r="C29" s="4">
        <v>2831</v>
      </c>
      <c r="D29" s="3"/>
      <c r="E29" s="6">
        <v>2751799345</v>
      </c>
      <c r="F29" s="6"/>
      <c r="G29" s="6">
        <v>2701020411</v>
      </c>
      <c r="H29" s="6"/>
      <c r="I29" s="6">
        <f t="shared" si="0"/>
        <v>50778934</v>
      </c>
      <c r="J29" s="6"/>
      <c r="K29" s="6">
        <v>2831</v>
      </c>
      <c r="L29" s="6"/>
      <c r="M29" s="6">
        <v>2751799345</v>
      </c>
      <c r="N29" s="6"/>
      <c r="O29" s="6">
        <v>2518674785</v>
      </c>
      <c r="P29" s="6"/>
      <c r="Q29" s="6">
        <f t="shared" si="1"/>
        <v>233124560</v>
      </c>
    </row>
    <row r="30" spans="1:17">
      <c r="A30" s="1" t="s">
        <v>57</v>
      </c>
      <c r="C30" s="4">
        <v>3339</v>
      </c>
      <c r="D30" s="3"/>
      <c r="E30" s="6">
        <v>2889681165</v>
      </c>
      <c r="F30" s="6"/>
      <c r="G30" s="6">
        <v>2868346689</v>
      </c>
      <c r="H30" s="6"/>
      <c r="I30" s="6">
        <f t="shared" si="0"/>
        <v>21334476</v>
      </c>
      <c r="J30" s="6"/>
      <c r="K30" s="6">
        <v>3339</v>
      </c>
      <c r="L30" s="6"/>
      <c r="M30" s="6">
        <v>2889681160</v>
      </c>
      <c r="N30" s="6"/>
      <c r="O30" s="6">
        <v>2605213200</v>
      </c>
      <c r="P30" s="6"/>
      <c r="Q30" s="6">
        <f t="shared" si="1"/>
        <v>284467960</v>
      </c>
    </row>
    <row r="31" spans="1:17">
      <c r="A31" s="1" t="s">
        <v>60</v>
      </c>
      <c r="C31" s="4">
        <v>2960</v>
      </c>
      <c r="D31" s="3"/>
      <c r="E31" s="6">
        <v>2532531295</v>
      </c>
      <c r="F31" s="6"/>
      <c r="G31" s="6">
        <v>2491305968</v>
      </c>
      <c r="H31" s="6"/>
      <c r="I31" s="6">
        <f t="shared" si="0"/>
        <v>41225327</v>
      </c>
      <c r="J31" s="6"/>
      <c r="K31" s="6">
        <v>2960</v>
      </c>
      <c r="L31" s="6"/>
      <c r="M31" s="6">
        <v>2532531295</v>
      </c>
      <c r="N31" s="6"/>
      <c r="O31" s="6">
        <v>2349204841</v>
      </c>
      <c r="P31" s="6"/>
      <c r="Q31" s="6">
        <f t="shared" si="1"/>
        <v>183326454</v>
      </c>
    </row>
    <row r="32" spans="1:17">
      <c r="A32" s="1" t="s">
        <v>66</v>
      </c>
      <c r="C32" s="4">
        <v>2350</v>
      </c>
      <c r="D32" s="3"/>
      <c r="E32" s="6">
        <v>1913023201</v>
      </c>
      <c r="F32" s="6"/>
      <c r="G32" s="6">
        <v>1860862657</v>
      </c>
      <c r="H32" s="6"/>
      <c r="I32" s="6">
        <f t="shared" si="0"/>
        <v>52160544</v>
      </c>
      <c r="J32" s="6"/>
      <c r="K32" s="6">
        <v>2350</v>
      </c>
      <c r="L32" s="6"/>
      <c r="M32" s="6">
        <v>1913023206</v>
      </c>
      <c r="N32" s="6"/>
      <c r="O32" s="6">
        <v>1748753902</v>
      </c>
      <c r="P32" s="6"/>
      <c r="Q32" s="6">
        <f t="shared" si="1"/>
        <v>164269304</v>
      </c>
    </row>
    <row r="33" spans="1:17">
      <c r="A33" s="1" t="s">
        <v>49</v>
      </c>
      <c r="C33" s="4">
        <v>6015</v>
      </c>
      <c r="D33" s="3"/>
      <c r="E33" s="6">
        <v>4229402331</v>
      </c>
      <c r="F33" s="6"/>
      <c r="G33" s="6">
        <v>4173533109</v>
      </c>
      <c r="H33" s="6"/>
      <c r="I33" s="6">
        <f t="shared" si="0"/>
        <v>55869222</v>
      </c>
      <c r="J33" s="6"/>
      <c r="K33" s="6">
        <v>6015</v>
      </c>
      <c r="L33" s="6"/>
      <c r="M33" s="6">
        <v>4229402331</v>
      </c>
      <c r="N33" s="6"/>
      <c r="O33" s="6">
        <v>3997165446</v>
      </c>
      <c r="P33" s="6"/>
      <c r="Q33" s="6">
        <f t="shared" si="1"/>
        <v>232236885</v>
      </c>
    </row>
    <row r="34" spans="1:17">
      <c r="A34" s="1" t="s">
        <v>55</v>
      </c>
      <c r="C34" s="4">
        <v>9</v>
      </c>
      <c r="D34" s="3"/>
      <c r="E34" s="6">
        <v>8722118</v>
      </c>
      <c r="F34" s="6"/>
      <c r="G34" s="6">
        <v>8586693</v>
      </c>
      <c r="H34" s="6"/>
      <c r="I34" s="6">
        <f t="shared" si="0"/>
        <v>135425</v>
      </c>
      <c r="J34" s="6"/>
      <c r="K34" s="6">
        <v>9</v>
      </c>
      <c r="L34" s="6"/>
      <c r="M34" s="6">
        <v>8722118</v>
      </c>
      <c r="N34" s="6"/>
      <c r="O34" s="6">
        <v>8128562</v>
      </c>
      <c r="P34" s="6"/>
      <c r="Q34" s="6">
        <f t="shared" si="1"/>
        <v>593556</v>
      </c>
    </row>
    <row r="35" spans="1:17">
      <c r="A35" s="1" t="s">
        <v>63</v>
      </c>
      <c r="C35" s="4">
        <v>4540</v>
      </c>
      <c r="D35" s="3"/>
      <c r="E35" s="6">
        <v>2812020228</v>
      </c>
      <c r="F35" s="6"/>
      <c r="G35" s="6">
        <v>3049963379</v>
      </c>
      <c r="H35" s="6"/>
      <c r="I35" s="6">
        <f t="shared" si="0"/>
        <v>-237943151</v>
      </c>
      <c r="J35" s="6"/>
      <c r="K35" s="6">
        <v>4540</v>
      </c>
      <c r="L35" s="6"/>
      <c r="M35" s="6">
        <v>2812020228</v>
      </c>
      <c r="N35" s="6"/>
      <c r="O35" s="6">
        <v>2474748464</v>
      </c>
      <c r="P35" s="6"/>
      <c r="Q35" s="6">
        <f t="shared" si="1"/>
        <v>337271764</v>
      </c>
    </row>
    <row r="36" spans="1:17">
      <c r="A36" s="1" t="s">
        <v>52</v>
      </c>
      <c r="C36" s="4">
        <v>0</v>
      </c>
      <c r="D36" s="3"/>
      <c r="E36" s="6">
        <v>0</v>
      </c>
      <c r="F36" s="6"/>
      <c r="G36" s="6">
        <v>40076485</v>
      </c>
      <c r="H36" s="6"/>
      <c r="I36" s="6">
        <f t="shared" si="0"/>
        <v>-40076485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f t="shared" si="1"/>
        <v>0</v>
      </c>
    </row>
    <row r="37" spans="1:17" ht="24.75" thickBot="1">
      <c r="E37" s="9">
        <f>SUM(E8:E36)</f>
        <v>42617971132</v>
      </c>
      <c r="F37" s="3"/>
      <c r="G37" s="9">
        <f>SUM(G8:G36)</f>
        <v>38672336803</v>
      </c>
      <c r="H37" s="3"/>
      <c r="I37" s="9">
        <f>SUM(I8:I36)</f>
        <v>3945634329</v>
      </c>
      <c r="J37" s="3"/>
      <c r="K37" s="3"/>
      <c r="L37" s="3"/>
      <c r="M37" s="9">
        <f>SUM(M8:M36)</f>
        <v>42617971132</v>
      </c>
      <c r="N37" s="3"/>
      <c r="O37" s="9">
        <f>SUM(SUM(O8:O36))</f>
        <v>38518182603</v>
      </c>
      <c r="P37" s="3"/>
      <c r="Q37" s="9">
        <f>SUM(Q8:Q36)</f>
        <v>4099788529</v>
      </c>
    </row>
    <row r="38" spans="1:17" ht="24.75" thickTop="1"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>
      <c r="G39" s="13"/>
      <c r="I39" s="2"/>
      <c r="O39" s="2"/>
      <c r="Q39" s="2"/>
    </row>
    <row r="40" spans="1:17"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2" spans="1:17"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>
      <c r="G43" s="2"/>
      <c r="I43" s="2"/>
      <c r="O43" s="2"/>
      <c r="Q43" s="2"/>
    </row>
    <row r="44" spans="1:17"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1"/>
  <sheetViews>
    <sheetView rightToLeft="1" topLeftCell="A13" workbookViewId="0">
      <selection activeCell="M49" sqref="M49"/>
    </sheetView>
  </sheetViews>
  <sheetFormatPr defaultRowHeight="24"/>
  <cols>
    <col min="1" max="1" width="30.140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5.140625" style="1" bestFit="1" customWidth="1"/>
    <col min="6" max="6" width="1" style="1" customWidth="1"/>
    <col min="7" max="7" width="15.140625" style="1" bestFit="1" customWidth="1"/>
    <col min="8" max="8" width="1" style="1" customWidth="1"/>
    <col min="9" max="9" width="29.855468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29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85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6" t="s">
        <v>3</v>
      </c>
      <c r="C6" s="17" t="s">
        <v>87</v>
      </c>
      <c r="D6" s="17" t="s">
        <v>87</v>
      </c>
      <c r="E6" s="17" t="s">
        <v>87</v>
      </c>
      <c r="F6" s="17" t="s">
        <v>87</v>
      </c>
      <c r="G6" s="17" t="s">
        <v>87</v>
      </c>
      <c r="H6" s="17" t="s">
        <v>87</v>
      </c>
      <c r="I6" s="17" t="s">
        <v>87</v>
      </c>
      <c r="K6" s="17" t="s">
        <v>88</v>
      </c>
      <c r="L6" s="17" t="s">
        <v>88</v>
      </c>
      <c r="M6" s="17" t="s">
        <v>88</v>
      </c>
      <c r="N6" s="17" t="s">
        <v>88</v>
      </c>
      <c r="O6" s="17" t="s">
        <v>88</v>
      </c>
      <c r="P6" s="17" t="s">
        <v>88</v>
      </c>
      <c r="Q6" s="17" t="s">
        <v>88</v>
      </c>
    </row>
    <row r="7" spans="1:17" ht="24.75">
      <c r="A7" s="17" t="s">
        <v>3</v>
      </c>
      <c r="C7" s="17" t="s">
        <v>7</v>
      </c>
      <c r="E7" s="17" t="s">
        <v>103</v>
      </c>
      <c r="G7" s="17" t="s">
        <v>104</v>
      </c>
      <c r="I7" s="17" t="s">
        <v>106</v>
      </c>
      <c r="K7" s="17" t="s">
        <v>7</v>
      </c>
      <c r="M7" s="17" t="s">
        <v>103</v>
      </c>
      <c r="O7" s="17" t="s">
        <v>104</v>
      </c>
      <c r="Q7" s="17" t="s">
        <v>106</v>
      </c>
    </row>
    <row r="8" spans="1:17">
      <c r="A8" s="1" t="s">
        <v>19</v>
      </c>
      <c r="C8" s="4">
        <v>372812</v>
      </c>
      <c r="D8" s="3"/>
      <c r="E8" s="6">
        <v>1015193551</v>
      </c>
      <c r="F8" s="6"/>
      <c r="G8" s="6">
        <v>1291047956</v>
      </c>
      <c r="H8" s="6"/>
      <c r="I8" s="6">
        <v>-275854405</v>
      </c>
      <c r="J8" s="6"/>
      <c r="K8" s="6">
        <v>372812</v>
      </c>
      <c r="L8" s="6"/>
      <c r="M8" s="6">
        <v>1015193551</v>
      </c>
      <c r="N8" s="6"/>
      <c r="O8" s="6">
        <v>1291047956</v>
      </c>
      <c r="P8" s="6"/>
      <c r="Q8" s="6">
        <v>-275854405</v>
      </c>
    </row>
    <row r="9" spans="1:17">
      <c r="A9" s="1" t="s">
        <v>17</v>
      </c>
      <c r="C9" s="4">
        <v>31851</v>
      </c>
      <c r="D9" s="3"/>
      <c r="E9" s="6">
        <v>532168267</v>
      </c>
      <c r="F9" s="6"/>
      <c r="G9" s="6">
        <v>532168267</v>
      </c>
      <c r="H9" s="6"/>
      <c r="I9" s="6">
        <v>0</v>
      </c>
      <c r="J9" s="6"/>
      <c r="K9" s="6">
        <v>31851</v>
      </c>
      <c r="L9" s="6"/>
      <c r="M9" s="6">
        <v>532168267</v>
      </c>
      <c r="N9" s="6"/>
      <c r="O9" s="6">
        <v>532168267</v>
      </c>
      <c r="P9" s="6"/>
      <c r="Q9" s="6">
        <v>0</v>
      </c>
    </row>
    <row r="10" spans="1:17">
      <c r="A10" s="1" t="s">
        <v>26</v>
      </c>
      <c r="C10" s="4">
        <v>0</v>
      </c>
      <c r="D10" s="3"/>
      <c r="E10" s="6">
        <v>0</v>
      </c>
      <c r="F10" s="6"/>
      <c r="G10" s="6">
        <v>0</v>
      </c>
      <c r="H10" s="6"/>
      <c r="I10" s="6">
        <v>0</v>
      </c>
      <c r="J10" s="6"/>
      <c r="K10" s="6">
        <v>1</v>
      </c>
      <c r="L10" s="6"/>
      <c r="M10" s="6">
        <v>1</v>
      </c>
      <c r="N10" s="6"/>
      <c r="O10" s="6">
        <v>23750</v>
      </c>
      <c r="P10" s="6"/>
      <c r="Q10" s="6">
        <v>-23749</v>
      </c>
    </row>
    <row r="11" spans="1:17">
      <c r="A11" s="1" t="s">
        <v>107</v>
      </c>
      <c r="C11" s="4">
        <v>0</v>
      </c>
      <c r="D11" s="3"/>
      <c r="E11" s="6">
        <v>0</v>
      </c>
      <c r="F11" s="6"/>
      <c r="G11" s="6">
        <v>0</v>
      </c>
      <c r="H11" s="6"/>
      <c r="I11" s="6">
        <v>0</v>
      </c>
      <c r="J11" s="6"/>
      <c r="K11" s="6">
        <v>142536</v>
      </c>
      <c r="L11" s="6"/>
      <c r="M11" s="6">
        <v>890645745</v>
      </c>
      <c r="N11" s="6"/>
      <c r="O11" s="6">
        <v>941572996</v>
      </c>
      <c r="P11" s="6"/>
      <c r="Q11" s="6">
        <v>-50927251</v>
      </c>
    </row>
    <row r="12" spans="1:17">
      <c r="A12" s="1" t="s">
        <v>108</v>
      </c>
      <c r="C12" s="4">
        <v>0</v>
      </c>
      <c r="D12" s="3"/>
      <c r="E12" s="6">
        <v>0</v>
      </c>
      <c r="F12" s="6"/>
      <c r="G12" s="6">
        <v>0</v>
      </c>
      <c r="H12" s="6"/>
      <c r="I12" s="6">
        <v>0</v>
      </c>
      <c r="J12" s="6"/>
      <c r="K12" s="6">
        <v>117629</v>
      </c>
      <c r="L12" s="6"/>
      <c r="M12" s="6">
        <v>1207064985</v>
      </c>
      <c r="N12" s="6"/>
      <c r="O12" s="6">
        <v>1156498673</v>
      </c>
      <c r="P12" s="6"/>
      <c r="Q12" s="6">
        <v>50566312</v>
      </c>
    </row>
    <row r="13" spans="1:17">
      <c r="A13" s="1" t="s">
        <v>109</v>
      </c>
      <c r="C13" s="4">
        <v>0</v>
      </c>
      <c r="D13" s="3"/>
      <c r="E13" s="6">
        <v>0</v>
      </c>
      <c r="F13" s="6"/>
      <c r="G13" s="6">
        <v>0</v>
      </c>
      <c r="H13" s="6"/>
      <c r="I13" s="6">
        <v>0</v>
      </c>
      <c r="J13" s="6"/>
      <c r="K13" s="6">
        <v>99786</v>
      </c>
      <c r="L13" s="6"/>
      <c r="M13" s="6">
        <v>998916476</v>
      </c>
      <c r="N13" s="6"/>
      <c r="O13" s="6">
        <v>1079277073</v>
      </c>
      <c r="P13" s="6"/>
      <c r="Q13" s="6">
        <v>-80360597</v>
      </c>
    </row>
    <row r="14" spans="1:17">
      <c r="A14" s="1" t="s">
        <v>27</v>
      </c>
      <c r="C14" s="4">
        <v>0</v>
      </c>
      <c r="D14" s="3"/>
      <c r="E14" s="6">
        <v>0</v>
      </c>
      <c r="F14" s="6"/>
      <c r="G14" s="6">
        <v>0</v>
      </c>
      <c r="H14" s="6"/>
      <c r="I14" s="6">
        <v>0</v>
      </c>
      <c r="J14" s="6"/>
      <c r="K14" s="6">
        <v>17681</v>
      </c>
      <c r="L14" s="6"/>
      <c r="M14" s="6">
        <v>516787455</v>
      </c>
      <c r="N14" s="6"/>
      <c r="O14" s="6">
        <v>554549893</v>
      </c>
      <c r="P14" s="6"/>
      <c r="Q14" s="6">
        <v>-37762438</v>
      </c>
    </row>
    <row r="15" spans="1:17">
      <c r="A15" s="1" t="s">
        <v>110</v>
      </c>
      <c r="C15" s="4">
        <v>0</v>
      </c>
      <c r="D15" s="3"/>
      <c r="E15" s="6">
        <v>0</v>
      </c>
      <c r="F15" s="6"/>
      <c r="G15" s="6">
        <v>0</v>
      </c>
      <c r="H15" s="6"/>
      <c r="I15" s="6">
        <v>0</v>
      </c>
      <c r="J15" s="6"/>
      <c r="K15" s="6">
        <v>372812</v>
      </c>
      <c r="L15" s="6"/>
      <c r="M15" s="6">
        <v>1291047956</v>
      </c>
      <c r="N15" s="6"/>
      <c r="O15" s="6">
        <v>1352378285</v>
      </c>
      <c r="P15" s="6"/>
      <c r="Q15" s="6">
        <v>-61330329</v>
      </c>
    </row>
    <row r="16" spans="1:17">
      <c r="A16" s="1" t="s">
        <v>111</v>
      </c>
      <c r="C16" s="4">
        <v>0</v>
      </c>
      <c r="D16" s="3"/>
      <c r="E16" s="6">
        <v>0</v>
      </c>
      <c r="F16" s="6"/>
      <c r="G16" s="6">
        <v>0</v>
      </c>
      <c r="H16" s="6"/>
      <c r="I16" s="6">
        <v>0</v>
      </c>
      <c r="J16" s="6"/>
      <c r="K16" s="6">
        <v>74646</v>
      </c>
      <c r="L16" s="6"/>
      <c r="M16" s="6">
        <v>287697965</v>
      </c>
      <c r="N16" s="6"/>
      <c r="O16" s="6">
        <v>395371353</v>
      </c>
      <c r="P16" s="6"/>
      <c r="Q16" s="6">
        <v>-107673388</v>
      </c>
    </row>
    <row r="17" spans="1:17">
      <c r="A17" s="1" t="s">
        <v>112</v>
      </c>
      <c r="C17" s="4">
        <v>0</v>
      </c>
      <c r="D17" s="3"/>
      <c r="E17" s="6">
        <v>0</v>
      </c>
      <c r="F17" s="6"/>
      <c r="G17" s="6">
        <v>0</v>
      </c>
      <c r="H17" s="6"/>
      <c r="I17" s="6">
        <v>0</v>
      </c>
      <c r="J17" s="6"/>
      <c r="K17" s="6">
        <v>1394767</v>
      </c>
      <c r="L17" s="6"/>
      <c r="M17" s="6">
        <v>4493543290</v>
      </c>
      <c r="N17" s="6"/>
      <c r="O17" s="6">
        <v>8276327827</v>
      </c>
      <c r="P17" s="6"/>
      <c r="Q17" s="6">
        <v>-3782784537</v>
      </c>
    </row>
    <row r="18" spans="1:17">
      <c r="A18" s="1" t="s">
        <v>113</v>
      </c>
      <c r="C18" s="4">
        <v>0</v>
      </c>
      <c r="D18" s="3"/>
      <c r="E18" s="6">
        <v>0</v>
      </c>
      <c r="F18" s="6"/>
      <c r="G18" s="6">
        <v>0</v>
      </c>
      <c r="H18" s="6"/>
      <c r="I18" s="6">
        <v>0</v>
      </c>
      <c r="J18" s="6"/>
      <c r="K18" s="6">
        <v>200</v>
      </c>
      <c r="L18" s="6"/>
      <c r="M18" s="6">
        <v>234706250</v>
      </c>
      <c r="N18" s="6"/>
      <c r="O18" s="6">
        <v>231489000</v>
      </c>
      <c r="P18" s="6"/>
      <c r="Q18" s="6">
        <v>3217250</v>
      </c>
    </row>
    <row r="19" spans="1:17">
      <c r="A19" s="1" t="s">
        <v>114</v>
      </c>
      <c r="C19" s="4">
        <v>0</v>
      </c>
      <c r="D19" s="3"/>
      <c r="E19" s="6">
        <v>0</v>
      </c>
      <c r="F19" s="6"/>
      <c r="G19" s="6">
        <v>0</v>
      </c>
      <c r="H19" s="6"/>
      <c r="I19" s="6">
        <v>0</v>
      </c>
      <c r="J19" s="6"/>
      <c r="K19" s="6">
        <v>325403</v>
      </c>
      <c r="L19" s="6"/>
      <c r="M19" s="6">
        <v>6469733915</v>
      </c>
      <c r="N19" s="6"/>
      <c r="O19" s="6">
        <v>6641819342</v>
      </c>
      <c r="P19" s="6"/>
      <c r="Q19" s="6">
        <v>-172085427</v>
      </c>
    </row>
    <row r="20" spans="1:17">
      <c r="A20" s="1" t="s">
        <v>57</v>
      </c>
      <c r="C20" s="4">
        <v>512</v>
      </c>
      <c r="D20" s="3"/>
      <c r="E20" s="6">
        <v>442517103</v>
      </c>
      <c r="F20" s="6"/>
      <c r="G20" s="6">
        <v>399481629</v>
      </c>
      <c r="H20" s="6"/>
      <c r="I20" s="6">
        <v>43035474</v>
      </c>
      <c r="J20" s="6"/>
      <c r="K20" s="6">
        <v>512</v>
      </c>
      <c r="L20" s="6"/>
      <c r="M20" s="6">
        <v>442517103</v>
      </c>
      <c r="N20" s="6"/>
      <c r="O20" s="6">
        <v>399481629</v>
      </c>
      <c r="P20" s="6"/>
      <c r="Q20" s="6">
        <v>43035474</v>
      </c>
    </row>
    <row r="21" spans="1:17">
      <c r="A21" s="1" t="s">
        <v>52</v>
      </c>
      <c r="C21" s="4">
        <v>1602</v>
      </c>
      <c r="D21" s="3"/>
      <c r="E21" s="6">
        <v>1570011806</v>
      </c>
      <c r="F21" s="6"/>
      <c r="G21" s="6">
        <v>1515327726</v>
      </c>
      <c r="H21" s="6"/>
      <c r="I21" s="6">
        <v>54684080</v>
      </c>
      <c r="J21" s="6"/>
      <c r="K21" s="6">
        <v>3168</v>
      </c>
      <c r="L21" s="6"/>
      <c r="M21" s="6">
        <v>3071533608</v>
      </c>
      <c r="N21" s="6"/>
      <c r="O21" s="6">
        <v>2996603144</v>
      </c>
      <c r="P21" s="6"/>
      <c r="Q21" s="6">
        <v>74930464</v>
      </c>
    </row>
    <row r="22" spans="1:17">
      <c r="A22" s="1" t="s">
        <v>63</v>
      </c>
      <c r="C22" s="4">
        <v>4848</v>
      </c>
      <c r="D22" s="3"/>
      <c r="E22" s="6">
        <v>3001967637</v>
      </c>
      <c r="F22" s="6"/>
      <c r="G22" s="6">
        <v>2642638889</v>
      </c>
      <c r="H22" s="6"/>
      <c r="I22" s="6">
        <v>359328748</v>
      </c>
      <c r="J22" s="6"/>
      <c r="K22" s="6">
        <v>4848</v>
      </c>
      <c r="L22" s="6"/>
      <c r="M22" s="6">
        <v>3001967637</v>
      </c>
      <c r="N22" s="6"/>
      <c r="O22" s="6">
        <v>2642638889</v>
      </c>
      <c r="P22" s="6"/>
      <c r="Q22" s="6">
        <v>359328748</v>
      </c>
    </row>
    <row r="23" spans="1:17">
      <c r="A23" s="1" t="s">
        <v>115</v>
      </c>
      <c r="C23" s="4">
        <v>0</v>
      </c>
      <c r="D23" s="3"/>
      <c r="E23" s="6">
        <v>0</v>
      </c>
      <c r="F23" s="6"/>
      <c r="G23" s="6">
        <v>0</v>
      </c>
      <c r="H23" s="6"/>
      <c r="I23" s="6">
        <v>0</v>
      </c>
      <c r="J23" s="6"/>
      <c r="K23" s="6">
        <v>1903</v>
      </c>
      <c r="L23" s="6"/>
      <c r="M23" s="6">
        <v>1903000000</v>
      </c>
      <c r="N23" s="6"/>
      <c r="O23" s="6">
        <v>1853140385</v>
      </c>
      <c r="P23" s="6"/>
      <c r="Q23" s="6">
        <v>49859615</v>
      </c>
    </row>
    <row r="24" spans="1:17">
      <c r="A24" s="1" t="s">
        <v>116</v>
      </c>
      <c r="C24" s="4">
        <v>0</v>
      </c>
      <c r="D24" s="3"/>
      <c r="E24" s="6">
        <v>0</v>
      </c>
      <c r="F24" s="6"/>
      <c r="G24" s="6">
        <v>0</v>
      </c>
      <c r="H24" s="6"/>
      <c r="I24" s="6">
        <v>0</v>
      </c>
      <c r="J24" s="6"/>
      <c r="K24" s="6">
        <v>1223</v>
      </c>
      <c r="L24" s="6"/>
      <c r="M24" s="6">
        <v>1223000000</v>
      </c>
      <c r="N24" s="6"/>
      <c r="O24" s="6">
        <v>1206981257</v>
      </c>
      <c r="P24" s="6"/>
      <c r="Q24" s="6">
        <v>16018743</v>
      </c>
    </row>
    <row r="25" spans="1:17">
      <c r="A25" s="1" t="s">
        <v>117</v>
      </c>
      <c r="C25" s="4">
        <v>0</v>
      </c>
      <c r="D25" s="3"/>
      <c r="E25" s="6">
        <v>0</v>
      </c>
      <c r="F25" s="6"/>
      <c r="G25" s="6">
        <v>0</v>
      </c>
      <c r="H25" s="6"/>
      <c r="I25" s="6">
        <v>0</v>
      </c>
      <c r="J25" s="6"/>
      <c r="K25" s="6">
        <v>1726</v>
      </c>
      <c r="L25" s="6"/>
      <c r="M25" s="6">
        <v>1726000000</v>
      </c>
      <c r="N25" s="6"/>
      <c r="O25" s="6">
        <v>1654887395</v>
      </c>
      <c r="P25" s="6"/>
      <c r="Q25" s="6">
        <v>71112605</v>
      </c>
    </row>
    <row r="26" spans="1:17">
      <c r="A26" s="1" t="s">
        <v>60</v>
      </c>
      <c r="C26" s="4">
        <v>0</v>
      </c>
      <c r="D26" s="3"/>
      <c r="E26" s="6">
        <v>0</v>
      </c>
      <c r="F26" s="6"/>
      <c r="G26" s="6">
        <v>0</v>
      </c>
      <c r="H26" s="6"/>
      <c r="I26" s="6">
        <v>0</v>
      </c>
      <c r="J26" s="6"/>
      <c r="K26" s="6">
        <v>3602</v>
      </c>
      <c r="L26" s="6"/>
      <c r="M26" s="6">
        <v>3002263042</v>
      </c>
      <c r="N26" s="6"/>
      <c r="O26" s="6">
        <v>2858728323</v>
      </c>
      <c r="P26" s="6"/>
      <c r="Q26" s="6">
        <v>143534719</v>
      </c>
    </row>
    <row r="27" spans="1:17" ht="24.75" thickBot="1">
      <c r="C27" s="3"/>
      <c r="D27" s="3"/>
      <c r="E27" s="14">
        <f>SUM(E8:E26)</f>
        <v>6561858364</v>
      </c>
      <c r="F27" s="6"/>
      <c r="G27" s="14">
        <f>SUM(G8:G26)</f>
        <v>6380664467</v>
      </c>
      <c r="H27" s="6"/>
      <c r="I27" s="14">
        <f>SUM(I8:I26)</f>
        <v>181193897</v>
      </c>
      <c r="J27" s="6"/>
      <c r="K27" s="6"/>
      <c r="L27" s="6"/>
      <c r="M27" s="14">
        <f>SUM(M8:M26)</f>
        <v>32307787246</v>
      </c>
      <c r="N27" s="6"/>
      <c r="O27" s="14">
        <f>SUM(O8:O26)</f>
        <v>36064985437</v>
      </c>
      <c r="P27" s="6"/>
      <c r="Q27" s="14">
        <f>SUM(Q8:Q26)</f>
        <v>-3757198191</v>
      </c>
    </row>
    <row r="28" spans="1:17" ht="24.75" thickTop="1"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>
      <c r="Q29" s="2"/>
    </row>
    <row r="31" spans="1:17"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2022-04-25T13:00:38Z</dcterms:created>
  <dcterms:modified xsi:type="dcterms:W3CDTF">2022-04-26T14:01:25Z</dcterms:modified>
</cp:coreProperties>
</file>