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6DAC2EA8-1786-49C9-84F5-F1B7BADDFDB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0" i="13"/>
  <c r="K9" i="13"/>
  <c r="K8" i="13"/>
  <c r="G10" i="13"/>
  <c r="G9" i="13"/>
  <c r="G8" i="13"/>
  <c r="I10" i="13"/>
  <c r="E10" i="13"/>
  <c r="Q19" i="12"/>
  <c r="O19" i="12"/>
  <c r="M19" i="12"/>
  <c r="K19" i="12"/>
  <c r="I19" i="12"/>
  <c r="G19" i="12"/>
  <c r="E19" i="12"/>
  <c r="C19" i="12"/>
  <c r="U3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8" i="11"/>
  <c r="S33" i="11"/>
  <c r="S34" i="11"/>
  <c r="S32" i="11"/>
  <c r="S35" i="11" s="1"/>
  <c r="I35" i="11"/>
  <c r="G35" i="11"/>
  <c r="E35" i="11"/>
  <c r="C35" i="11"/>
  <c r="Q35" i="11"/>
  <c r="O35" i="11"/>
  <c r="M35" i="11"/>
  <c r="Q23" i="10"/>
  <c r="O23" i="10"/>
  <c r="M23" i="10"/>
  <c r="I23" i="10"/>
  <c r="G23" i="10"/>
  <c r="E23" i="10"/>
  <c r="Q33" i="9"/>
  <c r="O33" i="9"/>
  <c r="M33" i="9"/>
  <c r="I33" i="9"/>
  <c r="G33" i="9"/>
  <c r="E33" i="9"/>
  <c r="K35" i="11" l="1"/>
  <c r="S13" i="8"/>
  <c r="S9" i="8"/>
  <c r="S10" i="8"/>
  <c r="S11" i="8"/>
  <c r="S12" i="8"/>
  <c r="S8" i="8"/>
  <c r="Q13" i="8"/>
  <c r="O13" i="8"/>
  <c r="M13" i="8"/>
  <c r="K13" i="8"/>
  <c r="I13" i="8"/>
  <c r="S10" i="7"/>
  <c r="Q10" i="7"/>
  <c r="O10" i="7"/>
  <c r="M10" i="7"/>
  <c r="K10" i="7"/>
  <c r="I10" i="7"/>
  <c r="S10" i="6"/>
  <c r="Q10" i="6"/>
  <c r="O10" i="6"/>
  <c r="M10" i="6"/>
  <c r="K10" i="6"/>
  <c r="AK17" i="3"/>
  <c r="AI17" i="3"/>
  <c r="AG17" i="3"/>
  <c r="AA17" i="3"/>
  <c r="W17" i="3"/>
  <c r="S17" i="3"/>
  <c r="Q17" i="3"/>
  <c r="Y27" i="1"/>
  <c r="W27" i="1"/>
  <c r="U27" i="1"/>
  <c r="O27" i="1"/>
  <c r="K27" i="1"/>
  <c r="G27" i="1"/>
  <c r="E27" i="1"/>
</calcChain>
</file>

<file path=xl/sharedStrings.xml><?xml version="1.0" encoding="utf-8"?>
<sst xmlns="http://schemas.openxmlformats.org/spreadsheetml/2006/main" count="534" uniqueCount="137">
  <si>
    <t>صندوق سرمایه‌گذاری مشترک مدرسه کسب و کار صوفی رازی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</si>
  <si>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</si>
  <si>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</si>
  <si>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</si>
  <si>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</si>
  <si>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</si>
  <si>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</si>
  <si>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</si>
  <si>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</si>
  <si>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</si>
  <si>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</si>
  <si>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</si>
  <si>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</si>
  <si>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</si>
  <si>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</si>
  <si>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تندگویان</t>
  </si>
  <si>
    <t>تولید ژلاتین کپسول ایران</t>
  </si>
  <si>
    <t>ح.زغال سنگ پروده طبس</t>
  </si>
  <si>
    <t>حفاری شمال</t>
  </si>
  <si>
    <t>ذوب آهن اصفهان</t>
  </si>
  <si>
    <t>زغال سنگ پروده طبس</t>
  </si>
  <si>
    <t>سرمایه گذاری سیمان تامین</t>
  </si>
  <si>
    <t>سیمان‌مازندران‌</t>
  </si>
  <si>
    <t>فروسیلیس‌ ایران‌</t>
  </si>
  <si>
    <t>فولاد امیرکبیرکاشان</t>
  </si>
  <si>
    <t>فولاد مبارکه اصفهان</t>
  </si>
  <si>
    <t>گسترش نفت و گاز پارسیان</t>
  </si>
  <si>
    <t>مبین انرژی خلیج فارس</t>
  </si>
  <si>
    <t>نفت سپاهان</t>
  </si>
  <si>
    <t>کارخانجات‌ قند قزوین‌</t>
  </si>
  <si>
    <t>صندوق سکه طلای مفید</t>
  </si>
  <si>
    <t>تمام سکه طرح جدید0012صادرات</t>
  </si>
  <si>
    <t>سرمایه‌گذاری‌ سپه‌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</si>
  <si>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</si>
  <si>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</si>
  <si>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</si>
  <si>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</si>
  <si>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</si>
  <si>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</si>
  <si>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</si>
  <si>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</si>
  <si>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</si>
  <si>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اسنادخزانه-م14بودجه98-010318</t>
  </si>
  <si>
    <t>بله</t>
  </si>
  <si>
    <t>1398/08/11</t>
  </si>
  <si>
    <t>1401/03/18</t>
  </si>
  <si>
    <t>اسنادخزانه-م14بودجه99-021025</t>
  </si>
  <si>
    <t>1400/01/08</t>
  </si>
  <si>
    <t>1402/10/25</t>
  </si>
  <si>
    <t>اسنادخزانه-م17بودجه99-010226</t>
  </si>
  <si>
    <t>1400/01/14</t>
  </si>
  <si>
    <t>1401/02/26</t>
  </si>
  <si>
    <t>اسنادخزانه-م18بودجه99-010323</t>
  </si>
  <si>
    <t>1401/03/23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</si>
  <si>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</si>
  <si>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</si>
  <si>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</si>
  <si>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</si>
  <si>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</si>
  <si>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</si>
  <si>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</si>
  <si>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</si>
  <si>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</si>
  <si>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</si>
  <si>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</si>
  <si>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</si>
  <si>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</si>
  <si>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</si>
  <si>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</si>
  <si>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</si>
  <si>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</si>
  <si>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</si>
  <si>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</si>
  <si>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</si>
  <si>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</si>
  <si>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</si>
  <si>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</si>
  <si>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</si>
  <si>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</si>
  <si>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</si>
  <si>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</si>
  <si>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</si>
  <si>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</si>
  <si>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</si>
  <si>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</si>
  <si>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</si>
  <si>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</si>
  <si>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</si>
  <si>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</si>
  <si>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</si>
  <si>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</si>
  <si>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</si>
  <si>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</si>
  <si>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</si>
  <si>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</si>
  <si>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</si>
  <si>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</si>
  <si>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</si>
  <si>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1400/12/24</t>
  </si>
  <si>
    <t>1400/10/29</t>
  </si>
  <si>
    <t>بهای فروش</t>
  </si>
  <si>
    <t>ارزش دفتری</t>
  </si>
  <si>
    <t>سود و زیان ناشی از تغییر قیمت</t>
  </si>
  <si>
    <t>سود و زیان ناشی از فروش</t>
  </si>
  <si>
    <t>ملی‌ صنایع‌ مس‌ ایران‌</t>
  </si>
  <si>
    <t>توسعه‌معادن‌وفلزات‌</t>
  </si>
  <si>
    <t>سهامی ذوب آهن  اصفهان</t>
  </si>
  <si>
    <t>سخت آژند</t>
  </si>
  <si>
    <t>ریل پرداز نو آفرین</t>
  </si>
  <si>
    <t>توسعه سامانه ی نرم افزاری نگین</t>
  </si>
  <si>
    <t>اسنادخزانه-م11بودجه98-001013</t>
  </si>
  <si>
    <t>اسنادخزانه-م9بودجه98-000923</t>
  </si>
  <si>
    <t>اسنادخزانه-م12بودجه98-001111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</si>
  <si>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</si>
  <si>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</si>
  <si>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</si>
  <si>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</si>
  <si>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</si>
  <si>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</si>
  <si>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</si>
  <si>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</si>
  <si>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</si>
  <si>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</si>
  <si>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</si>
  <si>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</si>
  <si>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</si>
  <si>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</si>
  <si>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</si>
  <si>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1400/12/01</t>
  </si>
  <si>
    <t> پالایش نفت بندرعباس</t>
  </si>
  <si>
    <t> نفت‌ بهران‌</t>
  </si>
  <si>
    <t>بانک ملت</t>
  </si>
  <si>
    <t>1400/04/27</t>
  </si>
  <si>
    <t>1400/03/31</t>
  </si>
  <si>
    <t>1400/04/29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</si>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</sst>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3" fontId="2" fillId="0" borderId="4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9525</xdr:rowOff>
        </xdr:from>
        <xdr:to>
          <xdr:col>10</xdr:col>
          <xdr:colOff>390525</xdr:colOff>
          <xdr:row>34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CBDA-09AF-449B-9EAB-05F46C5A6795}">
  <dimension ref="A1"/>
  <sheetViews>
    <sheetView rightToLeft="1" workbookViewId="0">
      <selection activeCell="M11" sqref="M11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161925</xdr:colOff>
                <xdr:row>0</xdr:row>
                <xdr:rowOff>9525</xdr:rowOff>
              </from>
              <to>
                <xdr:col>10</xdr:col>
                <xdr:colOff>390525</xdr:colOff>
                <xdr:row>34</xdr:row>
                <xdr:rowOff>95250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6"/>
  <sheetViews>
    <sheetView rightToLeft="1" topLeftCell="A19" workbookViewId="0">
      <selection activeCell="U35" sqref="U35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2.5" x14ac:dyDescent="0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2.5" x14ac:dyDescent="0.5">
      <c r="A6" s="12" t="s">
        <v>3</v>
      </c>
      <c r="C6" s="13" t="s">
        <v>84</v>
      </c>
      <c r="D6" s="13" t="s">
        <v>84</v>
      </c>
      <c r="E6" s="13" t="s">
        <v>84</v>
      </c>
      <c r="F6" s="13" t="s">
        <v>84</v>
      </c>
      <c r="G6" s="13" t="s">
        <v>84</v>
      </c>
      <c r="H6" s="13" t="s">
        <v>84</v>
      </c>
      <c r="I6" s="13" t="s">
        <v>84</v>
      </c>
      <c r="J6" s="13" t="s">
        <v>84</v>
      </c>
      <c r="K6" s="13" t="s">
        <v>84</v>
      </c>
      <c r="M6" s="13" t="s">
        <v>85</v>
      </c>
      <c r="N6" s="13" t="s">
        <v>85</v>
      </c>
      <c r="O6" s="13" t="s">
        <v>85</v>
      </c>
      <c r="P6" s="13" t="s">
        <v>85</v>
      </c>
      <c r="Q6" s="13" t="s">
        <v>85</v>
      </c>
      <c r="R6" s="13" t="s">
        <v>85</v>
      </c>
      <c r="S6" s="13" t="s">
        <v>85</v>
      </c>
      <c r="T6" s="13" t="s">
        <v>85</v>
      </c>
      <c r="U6" s="13" t="s">
        <v>85</v>
      </c>
    </row>
    <row r="7" spans="1:21" ht="22.5" x14ac:dyDescent="0.5">
      <c r="A7" s="13" t="s">
        <v>3</v>
      </c>
      <c r="C7" s="16" t="s">
        <v>113</v>
      </c>
      <c r="E7" s="16" t="s">
        <v>114</v>
      </c>
      <c r="G7" s="16" t="s">
        <v>115</v>
      </c>
      <c r="I7" s="16" t="s">
        <v>72</v>
      </c>
      <c r="K7" s="16" t="s">
        <v>116</v>
      </c>
      <c r="M7" s="16" t="s">
        <v>113</v>
      </c>
      <c r="O7" s="16" t="s">
        <v>114</v>
      </c>
      <c r="Q7" s="16" t="s">
        <v>115</v>
      </c>
      <c r="S7" s="16" t="s">
        <v>72</v>
      </c>
      <c r="U7" s="16" t="s">
        <v>116</v>
      </c>
    </row>
    <row r="8" spans="1:21" x14ac:dyDescent="0.5">
      <c r="A8" s="1" t="s">
        <v>24</v>
      </c>
      <c r="C8" s="3">
        <v>0</v>
      </c>
      <c r="E8" s="3">
        <v>11691412</v>
      </c>
      <c r="G8" s="3">
        <v>-23749</v>
      </c>
      <c r="I8" s="3">
        <v>11667663</v>
      </c>
      <c r="K8" s="10">
        <f>I8/$I$35</f>
        <v>1.1251766497839584E-2</v>
      </c>
      <c r="M8" s="3">
        <v>0</v>
      </c>
      <c r="O8" s="3">
        <v>-204765844</v>
      </c>
      <c r="Q8" s="3">
        <v>-23749</v>
      </c>
      <c r="S8" s="3">
        <v>-204789593</v>
      </c>
      <c r="U8" s="10">
        <f>S8/$S$35</f>
        <v>3.9141060972264385E-2</v>
      </c>
    </row>
    <row r="9" spans="1:21" x14ac:dyDescent="0.5">
      <c r="A9" s="1" t="s">
        <v>25</v>
      </c>
      <c r="C9" s="3">
        <v>0</v>
      </c>
      <c r="E9" s="3">
        <v>388</v>
      </c>
      <c r="G9" s="3">
        <v>-10814</v>
      </c>
      <c r="I9" s="3">
        <v>-10426</v>
      </c>
      <c r="K9" s="10">
        <f t="shared" ref="K9:K34" si="0">I9/$I$35</f>
        <v>-1.0054362857966973E-5</v>
      </c>
      <c r="M9" s="3">
        <v>0</v>
      </c>
      <c r="O9" s="3">
        <v>0</v>
      </c>
      <c r="Q9" s="3">
        <v>-80360597</v>
      </c>
      <c r="S9" s="3">
        <v>-80360597</v>
      </c>
      <c r="U9" s="10">
        <f t="shared" ref="U9:U34" si="1">S9/$S$35</f>
        <v>1.5359174169287825E-2</v>
      </c>
    </row>
    <row r="10" spans="1:21" x14ac:dyDescent="0.5">
      <c r="A10" s="1" t="s">
        <v>31</v>
      </c>
      <c r="C10" s="3">
        <v>0</v>
      </c>
      <c r="E10" s="3">
        <v>0</v>
      </c>
      <c r="G10" s="3">
        <v>3217250</v>
      </c>
      <c r="I10" s="3">
        <v>3217250</v>
      </c>
      <c r="K10" s="10">
        <f t="shared" si="0"/>
        <v>3.1025703917892042E-3</v>
      </c>
      <c r="M10" s="3">
        <v>0</v>
      </c>
      <c r="O10" s="3">
        <v>0</v>
      </c>
      <c r="Q10" s="3">
        <v>3217250</v>
      </c>
      <c r="S10" s="3">
        <v>3217250</v>
      </c>
      <c r="U10" s="10">
        <f t="shared" si="1"/>
        <v>-6.1490711792672788E-4</v>
      </c>
    </row>
    <row r="11" spans="1:21" x14ac:dyDescent="0.5">
      <c r="A11" s="1" t="s">
        <v>104</v>
      </c>
      <c r="C11" s="3">
        <v>0</v>
      </c>
      <c r="E11" s="3">
        <v>0</v>
      </c>
      <c r="G11" s="3">
        <v>0</v>
      </c>
      <c r="I11" s="3">
        <v>0</v>
      </c>
      <c r="K11" s="10">
        <f t="shared" si="0"/>
        <v>0</v>
      </c>
      <c r="M11" s="3">
        <v>0</v>
      </c>
      <c r="O11" s="3">
        <v>0</v>
      </c>
      <c r="Q11" s="3">
        <v>-50927251</v>
      </c>
      <c r="S11" s="3">
        <v>-50927251</v>
      </c>
      <c r="U11" s="10">
        <f t="shared" si="1"/>
        <v>9.7336324924519602E-3</v>
      </c>
    </row>
    <row r="12" spans="1:21" x14ac:dyDescent="0.5">
      <c r="A12" s="1" t="s">
        <v>105</v>
      </c>
      <c r="C12" s="3">
        <v>0</v>
      </c>
      <c r="E12" s="3">
        <v>0</v>
      </c>
      <c r="G12" s="3">
        <v>0</v>
      </c>
      <c r="I12" s="3">
        <v>0</v>
      </c>
      <c r="K12" s="10">
        <f t="shared" si="0"/>
        <v>0</v>
      </c>
      <c r="M12" s="3">
        <v>0</v>
      </c>
      <c r="O12" s="3">
        <v>0</v>
      </c>
      <c r="Q12" s="3">
        <v>50566312</v>
      </c>
      <c r="S12" s="3">
        <v>50566312</v>
      </c>
      <c r="U12" s="10">
        <f t="shared" si="1"/>
        <v>-9.6646468804425251E-3</v>
      </c>
    </row>
    <row r="13" spans="1:21" x14ac:dyDescent="0.5">
      <c r="A13" s="1" t="s">
        <v>26</v>
      </c>
      <c r="C13" s="3">
        <v>0</v>
      </c>
      <c r="E13" s="3">
        <v>59899167</v>
      </c>
      <c r="G13" s="3">
        <v>0</v>
      </c>
      <c r="I13" s="3">
        <v>59899167</v>
      </c>
      <c r="K13" s="10">
        <f t="shared" si="0"/>
        <v>5.7764047564546422E-2</v>
      </c>
      <c r="M13" s="3">
        <v>82181623</v>
      </c>
      <c r="O13" s="3">
        <v>-116201896</v>
      </c>
      <c r="Q13" s="3">
        <v>-37762438</v>
      </c>
      <c r="S13" s="3">
        <v>-71782711</v>
      </c>
      <c r="U13" s="10">
        <f t="shared" si="1"/>
        <v>1.3719698480993777E-2</v>
      </c>
    </row>
    <row r="14" spans="1:21" x14ac:dyDescent="0.5">
      <c r="A14" s="1" t="s">
        <v>106</v>
      </c>
      <c r="C14" s="3">
        <v>0</v>
      </c>
      <c r="E14" s="3">
        <v>0</v>
      </c>
      <c r="G14" s="3">
        <v>0</v>
      </c>
      <c r="I14" s="3">
        <v>0</v>
      </c>
      <c r="K14" s="10">
        <f t="shared" si="0"/>
        <v>0</v>
      </c>
      <c r="M14" s="3">
        <v>0</v>
      </c>
      <c r="O14" s="3">
        <v>0</v>
      </c>
      <c r="Q14" s="3">
        <v>-61330329</v>
      </c>
      <c r="S14" s="3">
        <v>-61330329</v>
      </c>
      <c r="U14" s="10">
        <f t="shared" si="1"/>
        <v>1.172195379497646E-2</v>
      </c>
    </row>
    <row r="15" spans="1:21" x14ac:dyDescent="0.5">
      <c r="A15" s="1" t="s">
        <v>107</v>
      </c>
      <c r="C15" s="3">
        <v>0</v>
      </c>
      <c r="E15" s="3">
        <v>0</v>
      </c>
      <c r="G15" s="3">
        <v>0</v>
      </c>
      <c r="I15" s="3">
        <v>0</v>
      </c>
      <c r="K15" s="10">
        <f t="shared" si="0"/>
        <v>0</v>
      </c>
      <c r="M15" s="3">
        <v>0</v>
      </c>
      <c r="O15" s="3">
        <v>0</v>
      </c>
      <c r="Q15" s="3">
        <v>-107673388</v>
      </c>
      <c r="S15" s="3">
        <v>-107673388</v>
      </c>
      <c r="U15" s="10">
        <f t="shared" si="1"/>
        <v>2.0579418041024578E-2</v>
      </c>
    </row>
    <row r="16" spans="1:21" x14ac:dyDescent="0.5">
      <c r="A16" s="1" t="s">
        <v>108</v>
      </c>
      <c r="C16" s="3">
        <v>0</v>
      </c>
      <c r="E16" s="3">
        <v>0</v>
      </c>
      <c r="G16" s="3">
        <v>0</v>
      </c>
      <c r="I16" s="3">
        <v>0</v>
      </c>
      <c r="K16" s="10">
        <f t="shared" si="0"/>
        <v>0</v>
      </c>
      <c r="M16" s="3">
        <v>0</v>
      </c>
      <c r="O16" s="3">
        <v>0</v>
      </c>
      <c r="Q16" s="3">
        <v>-3782784537</v>
      </c>
      <c r="S16" s="3">
        <v>-3782784537</v>
      </c>
      <c r="U16" s="10">
        <f t="shared" si="1"/>
        <v>0.72299670133948613</v>
      </c>
    </row>
    <row r="17" spans="1:21" x14ac:dyDescent="0.5">
      <c r="A17" s="1" t="s">
        <v>109</v>
      </c>
      <c r="C17" s="3">
        <v>0</v>
      </c>
      <c r="E17" s="3">
        <v>0</v>
      </c>
      <c r="G17" s="3">
        <v>0</v>
      </c>
      <c r="I17" s="3">
        <v>0</v>
      </c>
      <c r="K17" s="10">
        <f t="shared" si="0"/>
        <v>0</v>
      </c>
      <c r="M17" s="3">
        <v>0</v>
      </c>
      <c r="O17" s="3">
        <v>0</v>
      </c>
      <c r="Q17" s="3">
        <v>-172085427</v>
      </c>
      <c r="S17" s="3">
        <v>-172085427</v>
      </c>
      <c r="U17" s="10">
        <f t="shared" si="1"/>
        <v>3.2890373441218534E-2</v>
      </c>
    </row>
    <row r="18" spans="1:21" x14ac:dyDescent="0.5">
      <c r="A18" s="1" t="s">
        <v>22</v>
      </c>
      <c r="C18" s="3">
        <v>262535482</v>
      </c>
      <c r="E18" s="3">
        <v>-179556101</v>
      </c>
      <c r="G18" s="3">
        <v>0</v>
      </c>
      <c r="I18" s="3">
        <v>82979381</v>
      </c>
      <c r="K18" s="10">
        <f t="shared" si="0"/>
        <v>8.0021562085506454E-2</v>
      </c>
      <c r="M18" s="3">
        <v>262535482</v>
      </c>
      <c r="O18" s="3">
        <v>-232881623</v>
      </c>
      <c r="Q18" s="3">
        <v>0</v>
      </c>
      <c r="S18" s="3">
        <v>29653859</v>
      </c>
      <c r="U18" s="10">
        <f t="shared" si="1"/>
        <v>-5.667687923877709E-3</v>
      </c>
    </row>
    <row r="19" spans="1:21" x14ac:dyDescent="0.5">
      <c r="A19" s="1" t="s">
        <v>17</v>
      </c>
      <c r="C19" s="3">
        <v>0</v>
      </c>
      <c r="E19" s="3">
        <v>23260299</v>
      </c>
      <c r="G19" s="3">
        <v>0</v>
      </c>
      <c r="I19" s="3">
        <v>23260299</v>
      </c>
      <c r="K19" s="10">
        <f t="shared" si="0"/>
        <v>2.243118035016366E-2</v>
      </c>
      <c r="M19" s="3">
        <v>0</v>
      </c>
      <c r="O19" s="3">
        <v>-162362104</v>
      </c>
      <c r="Q19" s="3">
        <v>0</v>
      </c>
      <c r="S19" s="3">
        <v>-162362104</v>
      </c>
      <c r="U19" s="10">
        <f t="shared" si="1"/>
        <v>3.103197247063786E-2</v>
      </c>
    </row>
    <row r="20" spans="1:21" x14ac:dyDescent="0.5">
      <c r="A20" s="1" t="s">
        <v>28</v>
      </c>
      <c r="C20" s="3">
        <v>0</v>
      </c>
      <c r="E20" s="3">
        <v>44414361</v>
      </c>
      <c r="G20" s="3">
        <v>0</v>
      </c>
      <c r="I20" s="3">
        <v>44414361</v>
      </c>
      <c r="K20" s="10">
        <f t="shared" si="0"/>
        <v>4.2831200997385084E-2</v>
      </c>
      <c r="M20" s="3">
        <v>0</v>
      </c>
      <c r="O20" s="3">
        <v>-189807837</v>
      </c>
      <c r="Q20" s="3">
        <v>0</v>
      </c>
      <c r="S20" s="3">
        <v>-189807837</v>
      </c>
      <c r="U20" s="10">
        <f t="shared" si="1"/>
        <v>3.6277625304087693E-2</v>
      </c>
    </row>
    <row r="21" spans="1:21" x14ac:dyDescent="0.5">
      <c r="A21" s="1" t="s">
        <v>27</v>
      </c>
      <c r="C21" s="3">
        <v>0</v>
      </c>
      <c r="E21" s="3">
        <v>125363383</v>
      </c>
      <c r="G21" s="3">
        <v>0</v>
      </c>
      <c r="I21" s="3">
        <v>125363383</v>
      </c>
      <c r="K21" s="10">
        <f t="shared" si="0"/>
        <v>0.12089477669137619</v>
      </c>
      <c r="M21" s="3">
        <v>0</v>
      </c>
      <c r="O21" s="3">
        <v>-103390932</v>
      </c>
      <c r="Q21" s="3">
        <v>0</v>
      </c>
      <c r="S21" s="3">
        <v>-103390932</v>
      </c>
      <c r="U21" s="10">
        <f t="shared" si="1"/>
        <v>1.9760920045342543E-2</v>
      </c>
    </row>
    <row r="22" spans="1:21" x14ac:dyDescent="0.5">
      <c r="A22" s="1" t="s">
        <v>30</v>
      </c>
      <c r="C22" s="3">
        <v>0</v>
      </c>
      <c r="E22" s="3">
        <v>23889004</v>
      </c>
      <c r="G22" s="3">
        <v>0</v>
      </c>
      <c r="I22" s="3">
        <v>23889004</v>
      </c>
      <c r="K22" s="10">
        <f t="shared" si="0"/>
        <v>2.3037475017401155E-2</v>
      </c>
      <c r="M22" s="3">
        <v>0</v>
      </c>
      <c r="O22" s="3">
        <v>23889004</v>
      </c>
      <c r="Q22" s="3">
        <v>0</v>
      </c>
      <c r="S22" s="3">
        <v>23889004</v>
      </c>
      <c r="U22" s="10">
        <f t="shared" si="1"/>
        <v>-4.5658617141285489E-3</v>
      </c>
    </row>
    <row r="23" spans="1:21" x14ac:dyDescent="0.5">
      <c r="A23" s="1" t="s">
        <v>16</v>
      </c>
      <c r="C23" s="3">
        <v>0</v>
      </c>
      <c r="E23" s="3">
        <v>15222882</v>
      </c>
      <c r="G23" s="3">
        <v>0</v>
      </c>
      <c r="I23" s="3">
        <v>15222882</v>
      </c>
      <c r="K23" s="10">
        <f t="shared" si="0"/>
        <v>1.4680258907732014E-2</v>
      </c>
      <c r="M23" s="3">
        <v>0</v>
      </c>
      <c r="O23" s="3">
        <v>17043412</v>
      </c>
      <c r="Q23" s="3">
        <v>0</v>
      </c>
      <c r="S23" s="3">
        <v>17043412</v>
      </c>
      <c r="U23" s="10">
        <f t="shared" si="1"/>
        <v>-3.2574762149530836E-3</v>
      </c>
    </row>
    <row r="24" spans="1:21" x14ac:dyDescent="0.5">
      <c r="A24" s="1" t="s">
        <v>15</v>
      </c>
      <c r="C24" s="3">
        <v>0</v>
      </c>
      <c r="E24" s="3">
        <v>149602537</v>
      </c>
      <c r="G24" s="3">
        <v>0</v>
      </c>
      <c r="I24" s="3">
        <v>149602537</v>
      </c>
      <c r="K24" s="10">
        <f t="shared" si="0"/>
        <v>0.14426992053236426</v>
      </c>
      <c r="M24" s="3">
        <v>0</v>
      </c>
      <c r="O24" s="3">
        <v>-5025953</v>
      </c>
      <c r="Q24" s="3">
        <v>0</v>
      </c>
      <c r="S24" s="3">
        <v>-5025953</v>
      </c>
      <c r="U24" s="10">
        <f t="shared" si="1"/>
        <v>9.6060121969545166E-4</v>
      </c>
    </row>
    <row r="25" spans="1:21" x14ac:dyDescent="0.5">
      <c r="A25" s="1" t="s">
        <v>21</v>
      </c>
      <c r="C25" s="3">
        <v>0</v>
      </c>
      <c r="E25" s="3">
        <v>101108369</v>
      </c>
      <c r="G25" s="3">
        <v>0</v>
      </c>
      <c r="I25" s="3">
        <v>101108369</v>
      </c>
      <c r="K25" s="10">
        <f t="shared" si="0"/>
        <v>9.7504338183696457E-2</v>
      </c>
      <c r="M25" s="3">
        <v>0</v>
      </c>
      <c r="O25" s="3">
        <v>-52231318</v>
      </c>
      <c r="Q25" s="3">
        <v>0</v>
      </c>
      <c r="S25" s="3">
        <v>-52231318</v>
      </c>
      <c r="U25" s="10">
        <f t="shared" si="1"/>
        <v>9.9828764369863775E-3</v>
      </c>
    </row>
    <row r="26" spans="1:21" x14ac:dyDescent="0.5">
      <c r="A26" s="1" t="s">
        <v>20</v>
      </c>
      <c r="C26" s="3">
        <v>0</v>
      </c>
      <c r="E26" s="3">
        <v>34557134</v>
      </c>
      <c r="G26" s="3">
        <v>0</v>
      </c>
      <c r="I26" s="3">
        <v>34557134</v>
      </c>
      <c r="K26" s="10">
        <f t="shared" si="0"/>
        <v>3.3325337096430811E-2</v>
      </c>
      <c r="M26" s="3">
        <v>0</v>
      </c>
      <c r="O26" s="3">
        <v>-7448451</v>
      </c>
      <c r="Q26" s="3">
        <v>0</v>
      </c>
      <c r="S26" s="3">
        <v>-7448451</v>
      </c>
      <c r="U26" s="10">
        <f t="shared" si="1"/>
        <v>1.4236088390483966E-3</v>
      </c>
    </row>
    <row r="27" spans="1:21" x14ac:dyDescent="0.5">
      <c r="A27" s="1" t="s">
        <v>19</v>
      </c>
      <c r="C27" s="3">
        <v>0</v>
      </c>
      <c r="E27" s="3">
        <v>55218471</v>
      </c>
      <c r="G27" s="3">
        <v>0</v>
      </c>
      <c r="I27" s="3">
        <v>55218471</v>
      </c>
      <c r="K27" s="10">
        <f t="shared" si="0"/>
        <v>5.3250196038377745E-2</v>
      </c>
      <c r="M27" s="3">
        <v>0</v>
      </c>
      <c r="O27" s="3">
        <v>-356781065</v>
      </c>
      <c r="Q27" s="3">
        <v>0</v>
      </c>
      <c r="S27" s="3">
        <v>-356781065</v>
      </c>
      <c r="U27" s="10">
        <f t="shared" si="1"/>
        <v>6.8190913485112609E-2</v>
      </c>
    </row>
    <row r="28" spans="1:21" x14ac:dyDescent="0.5">
      <c r="A28" s="1" t="s">
        <v>32</v>
      </c>
      <c r="C28" s="3">
        <v>0</v>
      </c>
      <c r="E28" s="3">
        <v>66251303</v>
      </c>
      <c r="G28" s="3">
        <v>0</v>
      </c>
      <c r="I28" s="3">
        <v>66251303</v>
      </c>
      <c r="K28" s="10">
        <f t="shared" si="0"/>
        <v>6.3889760231643569E-2</v>
      </c>
      <c r="M28" s="3">
        <v>0</v>
      </c>
      <c r="O28" s="3">
        <v>66251303</v>
      </c>
      <c r="Q28" s="3">
        <v>0</v>
      </c>
      <c r="S28" s="3">
        <v>66251303</v>
      </c>
      <c r="U28" s="10">
        <f t="shared" si="1"/>
        <v>-1.2662490570089479E-2</v>
      </c>
    </row>
    <row r="29" spans="1:21" x14ac:dyDescent="0.5">
      <c r="A29" s="1" t="s">
        <v>23</v>
      </c>
      <c r="C29" s="3">
        <v>0</v>
      </c>
      <c r="E29" s="3">
        <v>81100285</v>
      </c>
      <c r="G29" s="3">
        <v>0</v>
      </c>
      <c r="I29" s="3">
        <v>81100285</v>
      </c>
      <c r="K29" s="10">
        <f t="shared" si="0"/>
        <v>7.8209446889942066E-2</v>
      </c>
      <c r="M29" s="3">
        <v>0</v>
      </c>
      <c r="O29" s="3">
        <v>36791578</v>
      </c>
      <c r="Q29" s="3">
        <v>0</v>
      </c>
      <c r="S29" s="3">
        <v>36791578</v>
      </c>
      <c r="U29" s="10">
        <f t="shared" si="1"/>
        <v>-7.0319071231506429E-3</v>
      </c>
    </row>
    <row r="30" spans="1:21" x14ac:dyDescent="0.5">
      <c r="A30" s="1" t="s">
        <v>29</v>
      </c>
      <c r="C30" s="3">
        <v>0</v>
      </c>
      <c r="E30" s="3">
        <v>-47277082</v>
      </c>
      <c r="G30" s="3">
        <v>0</v>
      </c>
      <c r="I30" s="3">
        <v>-47277082</v>
      </c>
      <c r="K30" s="10">
        <f t="shared" si="0"/>
        <v>-4.5591879656038649E-2</v>
      </c>
      <c r="M30" s="3">
        <v>0</v>
      </c>
      <c r="O30" s="3">
        <v>-46878193</v>
      </c>
      <c r="Q30" s="3">
        <v>0</v>
      </c>
      <c r="S30" s="3">
        <v>-46878193</v>
      </c>
      <c r="U30" s="10">
        <f t="shared" si="1"/>
        <v>8.9597434303342639E-3</v>
      </c>
    </row>
    <row r="31" spans="1:21" x14ac:dyDescent="0.5">
      <c r="A31" s="1" t="s">
        <v>18</v>
      </c>
      <c r="C31" s="3">
        <v>0</v>
      </c>
      <c r="E31" s="3">
        <v>206498793</v>
      </c>
      <c r="G31" s="3">
        <v>0</v>
      </c>
      <c r="I31" s="3">
        <v>206498793</v>
      </c>
      <c r="K31" s="10">
        <f t="shared" si="0"/>
        <v>0.19913809654270193</v>
      </c>
      <c r="M31" s="3">
        <v>0</v>
      </c>
      <c r="O31" s="3">
        <v>-3852060</v>
      </c>
      <c r="Q31" s="3">
        <v>0</v>
      </c>
      <c r="S31" s="3">
        <v>-3852060</v>
      </c>
      <c r="U31" s="10">
        <f t="shared" si="1"/>
        <v>7.3623719408837714E-4</v>
      </c>
    </row>
    <row r="32" spans="1:21" x14ac:dyDescent="0.5">
      <c r="A32" s="1" t="s">
        <v>129</v>
      </c>
      <c r="C32" s="1">
        <v>0</v>
      </c>
      <c r="E32" s="1">
        <v>0</v>
      </c>
      <c r="G32" s="1">
        <v>0</v>
      </c>
      <c r="I32" s="1">
        <v>0</v>
      </c>
      <c r="K32" s="10">
        <f t="shared" si="0"/>
        <v>0</v>
      </c>
      <c r="M32" s="3">
        <v>717</v>
      </c>
      <c r="O32" s="1">
        <v>0</v>
      </c>
      <c r="Q32" s="1">
        <v>0</v>
      </c>
      <c r="S32" s="3">
        <f>M32+O32+Q32</f>
        <v>717</v>
      </c>
      <c r="U32" s="10">
        <f t="shared" si="1"/>
        <v>-1.3703890078590842E-7</v>
      </c>
    </row>
    <row r="33" spans="1:21" x14ac:dyDescent="0.5">
      <c r="A33" s="1" t="s">
        <v>130</v>
      </c>
      <c r="C33" s="1">
        <v>0</v>
      </c>
      <c r="E33" s="1">
        <v>0</v>
      </c>
      <c r="G33" s="1">
        <v>0</v>
      </c>
      <c r="I33" s="1">
        <v>0</v>
      </c>
      <c r="K33" s="10">
        <f t="shared" si="0"/>
        <v>0</v>
      </c>
      <c r="M33" s="3">
        <v>4456</v>
      </c>
      <c r="O33" s="1">
        <v>0</v>
      </c>
      <c r="Q33" s="1">
        <v>0</v>
      </c>
      <c r="S33" s="3">
        <f t="shared" ref="S33:S34" si="2">M33+O33+Q33</f>
        <v>4456</v>
      </c>
      <c r="U33" s="10">
        <f t="shared" si="1"/>
        <v>-8.5166714351744487E-7</v>
      </c>
    </row>
    <row r="34" spans="1:21" x14ac:dyDescent="0.5">
      <c r="A34" s="1" t="s">
        <v>131</v>
      </c>
      <c r="C34" s="1">
        <v>0</v>
      </c>
      <c r="E34" s="1">
        <v>0</v>
      </c>
      <c r="G34" s="1">
        <v>0</v>
      </c>
      <c r="I34" s="1">
        <v>0</v>
      </c>
      <c r="K34" s="10">
        <f t="shared" si="0"/>
        <v>0</v>
      </c>
      <c r="M34" s="3">
        <v>2851</v>
      </c>
      <c r="O34" s="1">
        <v>0</v>
      </c>
      <c r="Q34" s="1">
        <v>0</v>
      </c>
      <c r="S34" s="3">
        <f t="shared" si="2"/>
        <v>2851</v>
      </c>
      <c r="U34" s="10">
        <f t="shared" si="1"/>
        <v>-5.4490642418497196E-7</v>
      </c>
    </row>
    <row r="35" spans="1:21" ht="22.5" thickBot="1" x14ac:dyDescent="0.55000000000000004">
      <c r="C35" s="6">
        <f>SUM(C8:C34)</f>
        <v>262535482</v>
      </c>
      <c r="E35" s="6">
        <f>SUM(E8:E34)</f>
        <v>771244605</v>
      </c>
      <c r="G35" s="6">
        <f>SUM(G8:G34)</f>
        <v>3182687</v>
      </c>
      <c r="I35" s="6">
        <f>SUM(I8:I34)</f>
        <v>1036962774</v>
      </c>
      <c r="K35" s="8">
        <f>SUM(K8:K31)</f>
        <v>1</v>
      </c>
      <c r="M35" s="6">
        <f>SUM(M8:M34)</f>
        <v>344725129</v>
      </c>
      <c r="O35" s="6">
        <f>SUM(O8:O34)</f>
        <v>-1337651979</v>
      </c>
      <c r="Q35" s="6">
        <f>SUM(Q8:Q34)</f>
        <v>-4239164154</v>
      </c>
      <c r="S35" s="6">
        <f>SUM(S8:S34)</f>
        <v>-5232091004</v>
      </c>
      <c r="U35" s="8">
        <f>SUM(U8:U34)</f>
        <v>0.99999999999999978</v>
      </c>
    </row>
    <row r="36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workbookViewId="0">
      <selection activeCell="K19" sqref="K19:O19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 x14ac:dyDescent="0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 x14ac:dyDescent="0.5">
      <c r="A6" s="12" t="s">
        <v>86</v>
      </c>
      <c r="C6" s="13" t="s">
        <v>84</v>
      </c>
      <c r="D6" s="13" t="s">
        <v>84</v>
      </c>
      <c r="E6" s="13" t="s">
        <v>84</v>
      </c>
      <c r="F6" s="13" t="s">
        <v>84</v>
      </c>
      <c r="G6" s="13" t="s">
        <v>84</v>
      </c>
      <c r="H6" s="13" t="s">
        <v>84</v>
      </c>
      <c r="I6" s="13" t="s">
        <v>84</v>
      </c>
      <c r="K6" s="13" t="s">
        <v>85</v>
      </c>
      <c r="L6" s="13" t="s">
        <v>85</v>
      </c>
      <c r="M6" s="13" t="s">
        <v>85</v>
      </c>
      <c r="N6" s="13" t="s">
        <v>85</v>
      </c>
      <c r="O6" s="13" t="s">
        <v>85</v>
      </c>
      <c r="P6" s="13" t="s">
        <v>85</v>
      </c>
      <c r="Q6" s="13" t="s">
        <v>85</v>
      </c>
    </row>
    <row r="7" spans="1:17" ht="22.5" x14ac:dyDescent="0.5">
      <c r="A7" s="13" t="s">
        <v>86</v>
      </c>
      <c r="C7" s="16" t="s">
        <v>117</v>
      </c>
      <c r="E7" s="16" t="s">
        <v>114</v>
      </c>
      <c r="G7" s="16" t="s">
        <v>115</v>
      </c>
      <c r="I7" s="16" t="s">
        <v>118</v>
      </c>
      <c r="K7" s="16" t="s">
        <v>117</v>
      </c>
      <c r="M7" s="16" t="s">
        <v>114</v>
      </c>
      <c r="O7" s="16" t="s">
        <v>115</v>
      </c>
      <c r="Q7" s="16" t="s">
        <v>118</v>
      </c>
    </row>
    <row r="8" spans="1:17" x14ac:dyDescent="0.5">
      <c r="A8" s="1" t="s">
        <v>57</v>
      </c>
      <c r="C8" s="3">
        <v>0</v>
      </c>
      <c r="E8" s="3">
        <v>-68867254</v>
      </c>
      <c r="G8" s="3">
        <v>143534719</v>
      </c>
      <c r="I8" s="3">
        <v>74667465</v>
      </c>
      <c r="K8" s="3">
        <v>0</v>
      </c>
      <c r="M8" s="3">
        <v>142101127</v>
      </c>
      <c r="O8" s="3">
        <v>143534719</v>
      </c>
      <c r="Q8" s="3">
        <v>285635846</v>
      </c>
    </row>
    <row r="9" spans="1:17" x14ac:dyDescent="0.5">
      <c r="A9" s="1" t="s">
        <v>49</v>
      </c>
      <c r="C9" s="3">
        <v>0</v>
      </c>
      <c r="E9" s="3">
        <v>18661304</v>
      </c>
      <c r="G9" s="3">
        <v>20246384</v>
      </c>
      <c r="I9" s="3">
        <v>38907688</v>
      </c>
      <c r="K9" s="3">
        <v>0</v>
      </c>
      <c r="M9" s="3">
        <v>40076485</v>
      </c>
      <c r="O9" s="3">
        <v>20246384</v>
      </c>
      <c r="Q9" s="3">
        <v>60322869</v>
      </c>
    </row>
    <row r="10" spans="1:17" x14ac:dyDescent="0.5">
      <c r="A10" s="1" t="s">
        <v>110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49859615</v>
      </c>
      <c r="Q10" s="3">
        <v>49859615</v>
      </c>
    </row>
    <row r="11" spans="1:17" x14ac:dyDescent="0.5">
      <c r="A11" s="1" t="s">
        <v>111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16018743</v>
      </c>
      <c r="Q11" s="3">
        <v>16018743</v>
      </c>
    </row>
    <row r="12" spans="1:17" x14ac:dyDescent="0.5">
      <c r="A12" s="1" t="s">
        <v>112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71112605</v>
      </c>
      <c r="Q12" s="3">
        <v>71112605</v>
      </c>
    </row>
    <row r="13" spans="1:17" x14ac:dyDescent="0.5">
      <c r="A13" s="1" t="s">
        <v>42</v>
      </c>
      <c r="C13" s="3">
        <v>0</v>
      </c>
      <c r="E13" s="3">
        <v>39626817</v>
      </c>
      <c r="G13" s="3">
        <v>0</v>
      </c>
      <c r="I13" s="3">
        <v>39626817</v>
      </c>
      <c r="K13" s="3">
        <v>0</v>
      </c>
      <c r="M13" s="3">
        <v>182345626</v>
      </c>
      <c r="O13" s="3">
        <v>0</v>
      </c>
      <c r="Q13" s="3">
        <v>182345626</v>
      </c>
    </row>
    <row r="14" spans="1:17" x14ac:dyDescent="0.5">
      <c r="A14" s="1" t="s">
        <v>54</v>
      </c>
      <c r="C14" s="3">
        <v>0</v>
      </c>
      <c r="E14" s="3">
        <v>50015423</v>
      </c>
      <c r="G14" s="3">
        <v>0</v>
      </c>
      <c r="I14" s="3">
        <v>50015423</v>
      </c>
      <c r="K14" s="3">
        <v>0</v>
      </c>
      <c r="M14" s="3">
        <v>263133489</v>
      </c>
      <c r="O14" s="3">
        <v>0</v>
      </c>
      <c r="Q14" s="3">
        <v>263133489</v>
      </c>
    </row>
    <row r="15" spans="1:17" x14ac:dyDescent="0.5">
      <c r="A15" s="1" t="s">
        <v>63</v>
      </c>
      <c r="C15" s="3">
        <v>0</v>
      </c>
      <c r="E15" s="3">
        <v>32894037</v>
      </c>
      <c r="G15" s="3">
        <v>0</v>
      </c>
      <c r="I15" s="3">
        <v>32894037</v>
      </c>
      <c r="K15" s="3">
        <v>0</v>
      </c>
      <c r="M15" s="3">
        <v>112108755</v>
      </c>
      <c r="O15" s="3">
        <v>0</v>
      </c>
      <c r="Q15" s="3">
        <v>112108755</v>
      </c>
    </row>
    <row r="16" spans="1:17" x14ac:dyDescent="0.5">
      <c r="A16" s="1" t="s">
        <v>46</v>
      </c>
      <c r="C16" s="3">
        <v>0</v>
      </c>
      <c r="E16" s="3">
        <v>116790127</v>
      </c>
      <c r="G16" s="3">
        <v>0</v>
      </c>
      <c r="I16" s="3">
        <v>116790127</v>
      </c>
      <c r="K16" s="3">
        <v>0</v>
      </c>
      <c r="M16" s="3">
        <v>176367663</v>
      </c>
      <c r="O16" s="3">
        <v>0</v>
      </c>
      <c r="Q16" s="3">
        <v>176367663</v>
      </c>
    </row>
    <row r="17" spans="1:17" x14ac:dyDescent="0.5">
      <c r="A17" s="1" t="s">
        <v>52</v>
      </c>
      <c r="C17" s="3">
        <v>0</v>
      </c>
      <c r="E17" s="3">
        <v>162241</v>
      </c>
      <c r="G17" s="3">
        <v>0</v>
      </c>
      <c r="I17" s="3">
        <v>162241</v>
      </c>
      <c r="K17" s="3">
        <v>0</v>
      </c>
      <c r="M17" s="3">
        <v>458131</v>
      </c>
      <c r="O17" s="3">
        <v>0</v>
      </c>
      <c r="Q17" s="3">
        <v>458131</v>
      </c>
    </row>
    <row r="18" spans="1:17" x14ac:dyDescent="0.5">
      <c r="A18" s="1" t="s">
        <v>60</v>
      </c>
      <c r="C18" s="3">
        <v>0</v>
      </c>
      <c r="E18" s="3">
        <v>146707844</v>
      </c>
      <c r="G18" s="3">
        <v>0</v>
      </c>
      <c r="I18" s="3">
        <v>146707844</v>
      </c>
      <c r="K18" s="3">
        <v>0</v>
      </c>
      <c r="M18" s="3">
        <v>575214915</v>
      </c>
      <c r="O18" s="3">
        <v>0</v>
      </c>
      <c r="Q18" s="3">
        <v>575214915</v>
      </c>
    </row>
    <row r="19" spans="1:17" ht="22.5" thickBot="1" x14ac:dyDescent="0.55000000000000004">
      <c r="C19" s="6">
        <f>SUM(C8:C18)</f>
        <v>0</v>
      </c>
      <c r="E19" s="6">
        <f>SUM(E8:E18)</f>
        <v>335990539</v>
      </c>
      <c r="G19" s="6">
        <f>SUM(G8:G18)</f>
        <v>163781103</v>
      </c>
      <c r="I19" s="6">
        <f>SUM(I8:I18)</f>
        <v>499771642</v>
      </c>
      <c r="K19" s="6">
        <f>SUM(K8:K18)</f>
        <v>0</v>
      </c>
      <c r="M19" s="6">
        <f>SUM(M8:M18)</f>
        <v>1491806191</v>
      </c>
      <c r="O19" s="6">
        <f>SUM(O8:O18)</f>
        <v>300772066</v>
      </c>
      <c r="Q19" s="6">
        <f>SUM(Q8:Q18)</f>
        <v>1792578257</v>
      </c>
    </row>
    <row r="20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2.5" x14ac:dyDescent="0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2.5" x14ac:dyDescent="0.5">
      <c r="A6" s="13" t="s">
        <v>119</v>
      </c>
      <c r="B6" s="13" t="s">
        <v>119</v>
      </c>
      <c r="C6" s="13" t="s">
        <v>119</v>
      </c>
      <c r="E6" s="13" t="s">
        <v>84</v>
      </c>
      <c r="F6" s="13" t="s">
        <v>84</v>
      </c>
      <c r="G6" s="13" t="s">
        <v>84</v>
      </c>
      <c r="I6" s="13" t="s">
        <v>85</v>
      </c>
      <c r="J6" s="13" t="s">
        <v>85</v>
      </c>
      <c r="K6" s="13" t="s">
        <v>85</v>
      </c>
    </row>
    <row r="7" spans="1:11" ht="22.5" x14ac:dyDescent="0.5">
      <c r="A7" s="16" t="s">
        <v>120</v>
      </c>
      <c r="C7" s="16" t="s">
        <v>69</v>
      </c>
      <c r="E7" s="16" t="s">
        <v>121</v>
      </c>
      <c r="G7" s="16" t="s">
        <v>122</v>
      </c>
      <c r="I7" s="16" t="s">
        <v>121</v>
      </c>
      <c r="K7" s="16" t="s">
        <v>122</v>
      </c>
    </row>
    <row r="8" spans="1:11" x14ac:dyDescent="0.5">
      <c r="A8" s="1" t="s">
        <v>75</v>
      </c>
      <c r="C8" s="1" t="s">
        <v>76</v>
      </c>
      <c r="E8" s="3">
        <v>4764264</v>
      </c>
      <c r="G8" s="10">
        <f>E8/$E$10</f>
        <v>0.99815485669498738</v>
      </c>
      <c r="I8" s="3">
        <v>37037951</v>
      </c>
      <c r="K8" s="10">
        <f>I8/$I$10</f>
        <v>0.99952465979131611</v>
      </c>
    </row>
    <row r="9" spans="1:11" x14ac:dyDescent="0.5">
      <c r="A9" s="1" t="s">
        <v>79</v>
      </c>
      <c r="C9" s="1" t="s">
        <v>80</v>
      </c>
      <c r="E9" s="3">
        <v>8807</v>
      </c>
      <c r="G9" s="10">
        <f>E9/$E$10</f>
        <v>1.8451433050126428E-3</v>
      </c>
      <c r="I9" s="3">
        <v>17614</v>
      </c>
      <c r="K9" s="10">
        <f>I9/$I$10</f>
        <v>4.7534020868390483E-4</v>
      </c>
    </row>
    <row r="10" spans="1:11" ht="22.5" thickBot="1" x14ac:dyDescent="0.55000000000000004">
      <c r="E10" s="6">
        <f>SUM(E8:E9)</f>
        <v>4773071</v>
      </c>
      <c r="G10" s="11">
        <f>SUM(G8:G9)</f>
        <v>1</v>
      </c>
      <c r="I10" s="6">
        <f>SUM(I8:I9)</f>
        <v>37055565</v>
      </c>
      <c r="K10" s="11">
        <f>SUM(K8:K9)</f>
        <v>1</v>
      </c>
    </row>
    <row r="11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0"/>
  <sheetViews>
    <sheetView rightToLeft="1" workbookViewId="0">
      <selection activeCell="J21" sqref="J21:K21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 x14ac:dyDescent="0.5">
      <c r="A2" s="15" t="s">
        <v>0</v>
      </c>
      <c r="B2" s="15"/>
      <c r="C2" s="15"/>
      <c r="D2" s="15"/>
      <c r="E2" s="15"/>
      <c r="F2" s="5"/>
      <c r="G2" s="5"/>
      <c r="H2" s="5"/>
      <c r="I2" s="5"/>
    </row>
    <row r="3" spans="1:9" ht="22.5" x14ac:dyDescent="0.5">
      <c r="A3" s="15" t="s">
        <v>82</v>
      </c>
      <c r="B3" s="15"/>
      <c r="C3" s="15"/>
      <c r="D3" s="15"/>
      <c r="E3" s="15"/>
    </row>
    <row r="4" spans="1:9" ht="22.5" x14ac:dyDescent="0.5">
      <c r="A4" s="15" t="s">
        <v>2</v>
      </c>
      <c r="B4" s="15"/>
      <c r="C4" s="15"/>
      <c r="D4" s="15"/>
      <c r="E4" s="15"/>
    </row>
    <row r="5" spans="1:9" ht="22.5" x14ac:dyDescent="0.5">
      <c r="E5" s="4" t="s">
        <v>135</v>
      </c>
    </row>
    <row r="6" spans="1:9" ht="22.5" x14ac:dyDescent="0.5">
      <c r="A6" s="12" t="s">
        <v>123</v>
      </c>
      <c r="C6" s="13" t="s">
        <v>84</v>
      </c>
      <c r="E6" s="13" t="s">
        <v>136</v>
      </c>
    </row>
    <row r="7" spans="1:9" ht="22.5" x14ac:dyDescent="0.5">
      <c r="A7" s="13" t="s">
        <v>123</v>
      </c>
      <c r="C7" s="15" t="s">
        <v>72</v>
      </c>
      <c r="E7" s="16" t="s">
        <v>72</v>
      </c>
    </row>
    <row r="8" spans="1:9" ht="22.5" x14ac:dyDescent="0.55000000000000004">
      <c r="A8" s="2" t="s">
        <v>124</v>
      </c>
      <c r="C8" s="3">
        <v>1593382</v>
      </c>
      <c r="E8" s="3">
        <v>36639306</v>
      </c>
    </row>
    <row r="9" spans="1:9" ht="23.25" thickBot="1" x14ac:dyDescent="0.6">
      <c r="A9" s="2" t="s">
        <v>91</v>
      </c>
      <c r="C9" s="6">
        <v>1593382</v>
      </c>
      <c r="E9" s="6">
        <v>36639306</v>
      </c>
    </row>
    <row r="10" spans="1:9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topLeftCell="A7" workbookViewId="0">
      <selection activeCell="Y29" sqref="Y29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1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2.5" x14ac:dyDescent="0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 x14ac:dyDescent="0.5">
      <c r="A6" s="12" t="s">
        <v>3</v>
      </c>
      <c r="C6" s="13" t="s">
        <v>128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 x14ac:dyDescent="0.5">
      <c r="A7" s="12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 x14ac:dyDescent="0.5">
      <c r="A8" s="13" t="s">
        <v>3</v>
      </c>
      <c r="C8" s="13" t="s">
        <v>7</v>
      </c>
      <c r="E8" s="13" t="s">
        <v>8</v>
      </c>
      <c r="G8" s="13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">
      <c r="A9" s="1" t="s">
        <v>15</v>
      </c>
      <c r="C9" s="3">
        <v>209025</v>
      </c>
      <c r="E9" s="3">
        <v>1881971234</v>
      </c>
      <c r="G9" s="3">
        <v>2059112695.3875</v>
      </c>
      <c r="I9" s="3">
        <v>0</v>
      </c>
      <c r="K9" s="3">
        <v>0</v>
      </c>
      <c r="M9" s="3">
        <v>0</v>
      </c>
      <c r="O9" s="3">
        <v>0</v>
      </c>
      <c r="Q9" s="3">
        <v>209025</v>
      </c>
      <c r="S9" s="3">
        <v>10630</v>
      </c>
      <c r="U9" s="3">
        <v>1881971234</v>
      </c>
      <c r="W9" s="3">
        <v>2208715232.2874999</v>
      </c>
      <c r="Y9" s="7">
        <v>5.3885434043251121E-2</v>
      </c>
    </row>
    <row r="10" spans="1:25" x14ac:dyDescent="0.5">
      <c r="A10" s="1" t="s">
        <v>16</v>
      </c>
      <c r="C10" s="3">
        <v>4940</v>
      </c>
      <c r="E10" s="3">
        <v>142551315</v>
      </c>
      <c r="G10" s="3">
        <v>144371845.80000001</v>
      </c>
      <c r="I10" s="3">
        <v>0</v>
      </c>
      <c r="K10" s="3">
        <v>0</v>
      </c>
      <c r="M10" s="3">
        <v>0</v>
      </c>
      <c r="O10" s="3">
        <v>0</v>
      </c>
      <c r="Q10" s="3">
        <v>4940</v>
      </c>
      <c r="S10" s="3">
        <v>32500</v>
      </c>
      <c r="U10" s="3">
        <v>142551315</v>
      </c>
      <c r="W10" s="3">
        <v>159594727.5</v>
      </c>
      <c r="Y10" s="7">
        <v>3.8935898284385441E-3</v>
      </c>
    </row>
    <row r="11" spans="1:25" x14ac:dyDescent="0.5">
      <c r="A11" s="1" t="s">
        <v>17</v>
      </c>
      <c r="C11" s="3">
        <v>22095</v>
      </c>
      <c r="E11" s="3">
        <v>429637275</v>
      </c>
      <c r="G11" s="3">
        <v>244014871.07249999</v>
      </c>
      <c r="I11" s="3">
        <v>9756</v>
      </c>
      <c r="K11" s="3">
        <v>102530992</v>
      </c>
      <c r="M11" s="3">
        <v>0</v>
      </c>
      <c r="O11" s="3">
        <v>0</v>
      </c>
      <c r="Q11" s="3">
        <v>31851</v>
      </c>
      <c r="S11" s="3">
        <v>11680</v>
      </c>
      <c r="U11" s="3">
        <v>532168267</v>
      </c>
      <c r="W11" s="3">
        <v>369806162.90399998</v>
      </c>
      <c r="Y11" s="7">
        <v>9.0220619248020054E-3</v>
      </c>
    </row>
    <row r="12" spans="1:25" x14ac:dyDescent="0.5">
      <c r="A12" s="1" t="s">
        <v>18</v>
      </c>
      <c r="C12" s="3">
        <v>238228</v>
      </c>
      <c r="E12" s="3">
        <v>1368302398</v>
      </c>
      <c r="G12" s="3">
        <v>834993976.02839994</v>
      </c>
      <c r="I12" s="3">
        <v>0</v>
      </c>
      <c r="K12" s="3">
        <v>0</v>
      </c>
      <c r="M12" s="3">
        <v>0</v>
      </c>
      <c r="O12" s="3">
        <v>0</v>
      </c>
      <c r="Q12" s="3">
        <v>238228</v>
      </c>
      <c r="S12" s="3">
        <v>4398</v>
      </c>
      <c r="U12" s="3">
        <v>1368302398</v>
      </c>
      <c r="W12" s="3">
        <v>1041492769.8732001</v>
      </c>
      <c r="Y12" s="7">
        <v>2.5409020201939799E-2</v>
      </c>
    </row>
    <row r="13" spans="1:25" x14ac:dyDescent="0.5">
      <c r="A13" s="1" t="s">
        <v>19</v>
      </c>
      <c r="C13" s="3">
        <v>372812</v>
      </c>
      <c r="E13" s="3">
        <v>1291047956</v>
      </c>
      <c r="G13" s="3">
        <v>879048419.11919999</v>
      </c>
      <c r="I13" s="3">
        <v>0</v>
      </c>
      <c r="K13" s="3">
        <v>0</v>
      </c>
      <c r="M13" s="3">
        <v>0</v>
      </c>
      <c r="O13" s="3">
        <v>0</v>
      </c>
      <c r="Q13" s="3">
        <v>372812</v>
      </c>
      <c r="S13" s="3">
        <v>2521</v>
      </c>
      <c r="U13" s="3">
        <v>1291047956</v>
      </c>
      <c r="W13" s="3">
        <v>934266890.64059997</v>
      </c>
      <c r="Y13" s="7">
        <v>2.2793059140660807E-2</v>
      </c>
    </row>
    <row r="14" spans="1:25" x14ac:dyDescent="0.5">
      <c r="A14" s="1" t="s">
        <v>20</v>
      </c>
      <c r="C14" s="3">
        <v>29461</v>
      </c>
      <c r="E14" s="3">
        <v>602392733</v>
      </c>
      <c r="G14" s="3">
        <v>441628462.31400001</v>
      </c>
      <c r="I14" s="3">
        <v>0</v>
      </c>
      <c r="K14" s="3">
        <v>0</v>
      </c>
      <c r="M14" s="3">
        <v>0</v>
      </c>
      <c r="O14" s="3">
        <v>0</v>
      </c>
      <c r="Q14" s="3">
        <v>29461</v>
      </c>
      <c r="S14" s="3">
        <v>16260</v>
      </c>
      <c r="U14" s="3">
        <v>602392733</v>
      </c>
      <c r="W14" s="3">
        <v>476185596.63300002</v>
      </c>
      <c r="Y14" s="7">
        <v>1.1617372481801997E-2</v>
      </c>
    </row>
    <row r="15" spans="1:25" x14ac:dyDescent="0.5">
      <c r="A15" s="1" t="s">
        <v>21</v>
      </c>
      <c r="C15" s="3">
        <v>92337</v>
      </c>
      <c r="E15" s="3">
        <v>1375950991</v>
      </c>
      <c r="G15" s="3">
        <v>748068898.02750003</v>
      </c>
      <c r="I15" s="3">
        <v>89963</v>
      </c>
      <c r="K15" s="3">
        <v>756390423</v>
      </c>
      <c r="M15" s="3">
        <v>0</v>
      </c>
      <c r="O15" s="3">
        <v>0</v>
      </c>
      <c r="Q15" s="3">
        <v>182300</v>
      </c>
      <c r="S15" s="3">
        <v>8860</v>
      </c>
      <c r="U15" s="3">
        <v>2132341414</v>
      </c>
      <c r="W15" s="3">
        <v>1605567690.9000001</v>
      </c>
      <c r="Y15" s="7">
        <v>3.9170604994816019E-2</v>
      </c>
    </row>
    <row r="16" spans="1:25" x14ac:dyDescent="0.5">
      <c r="A16" s="1" t="s">
        <v>22</v>
      </c>
      <c r="C16" s="3">
        <v>75541</v>
      </c>
      <c r="E16" s="3">
        <v>1115870686</v>
      </c>
      <c r="G16" s="3">
        <v>1062545164.3575</v>
      </c>
      <c r="I16" s="3">
        <v>153728</v>
      </c>
      <c r="K16" s="3">
        <v>1142401335</v>
      </c>
      <c r="M16" s="3">
        <v>0</v>
      </c>
      <c r="O16" s="3">
        <v>0</v>
      </c>
      <c r="Q16" s="3">
        <v>229269</v>
      </c>
      <c r="S16" s="3">
        <v>8887</v>
      </c>
      <c r="U16" s="3">
        <v>2258272021</v>
      </c>
      <c r="W16" s="3">
        <v>2025390397.06215</v>
      </c>
      <c r="Y16" s="7">
        <v>4.9412907131398134E-2</v>
      </c>
    </row>
    <row r="17" spans="1:25" x14ac:dyDescent="0.5">
      <c r="A17" s="1" t="s">
        <v>23</v>
      </c>
      <c r="C17" s="3">
        <v>226627</v>
      </c>
      <c r="E17" s="3">
        <v>1420760765</v>
      </c>
      <c r="G17" s="3">
        <v>1376452058.7284999</v>
      </c>
      <c r="I17" s="3">
        <v>0</v>
      </c>
      <c r="K17" s="3">
        <v>0</v>
      </c>
      <c r="M17" s="3">
        <v>0</v>
      </c>
      <c r="O17" s="3">
        <v>0</v>
      </c>
      <c r="Q17" s="3">
        <v>226627</v>
      </c>
      <c r="S17" s="3">
        <v>6470</v>
      </c>
      <c r="U17" s="3">
        <v>1420760765</v>
      </c>
      <c r="W17" s="3">
        <v>1457552343.6945</v>
      </c>
      <c r="Y17" s="7">
        <v>3.5559514206543359E-2</v>
      </c>
    </row>
    <row r="18" spans="1:25" x14ac:dyDescent="0.5">
      <c r="A18" s="1" t="s">
        <v>24</v>
      </c>
      <c r="C18" s="3">
        <v>40539</v>
      </c>
      <c r="E18" s="3">
        <v>773880243</v>
      </c>
      <c r="G18" s="3">
        <v>746315125.43400002</v>
      </c>
      <c r="I18" s="3">
        <v>0</v>
      </c>
      <c r="K18" s="3">
        <v>0</v>
      </c>
      <c r="M18" s="3">
        <v>-1</v>
      </c>
      <c r="O18" s="3">
        <v>1</v>
      </c>
      <c r="Q18" s="3">
        <v>40538</v>
      </c>
      <c r="S18" s="3">
        <v>18810</v>
      </c>
      <c r="U18" s="3">
        <v>773861153</v>
      </c>
      <c r="W18" s="3">
        <v>757982787.30900002</v>
      </c>
      <c r="Y18" s="7">
        <v>1.849230307935968E-2</v>
      </c>
    </row>
    <row r="19" spans="1:25" x14ac:dyDescent="0.5">
      <c r="A19" s="1" t="s">
        <v>25</v>
      </c>
      <c r="C19" s="3">
        <v>1</v>
      </c>
      <c r="E19" s="3">
        <v>10077</v>
      </c>
      <c r="G19" s="3">
        <v>10427.584500000001</v>
      </c>
      <c r="I19" s="3">
        <v>0</v>
      </c>
      <c r="K19" s="3">
        <v>0</v>
      </c>
      <c r="M19" s="3">
        <v>-1</v>
      </c>
      <c r="O19" s="3">
        <v>1</v>
      </c>
      <c r="Q19" s="3">
        <v>0</v>
      </c>
      <c r="S19" s="3">
        <v>0</v>
      </c>
      <c r="U19" s="3">
        <v>0</v>
      </c>
      <c r="W19" s="3">
        <v>0</v>
      </c>
      <c r="Y19" s="7">
        <v>0</v>
      </c>
    </row>
    <row r="20" spans="1:25" x14ac:dyDescent="0.5">
      <c r="A20" s="1" t="s">
        <v>26</v>
      </c>
      <c r="C20" s="3">
        <v>26199</v>
      </c>
      <c r="E20" s="3">
        <v>567438465</v>
      </c>
      <c r="G20" s="3">
        <v>645608844.40050006</v>
      </c>
      <c r="I20" s="3">
        <v>0</v>
      </c>
      <c r="K20" s="3">
        <v>0</v>
      </c>
      <c r="M20" s="3">
        <v>0</v>
      </c>
      <c r="O20" s="3">
        <v>0</v>
      </c>
      <c r="Q20" s="3">
        <v>26199</v>
      </c>
      <c r="S20" s="3">
        <v>27090</v>
      </c>
      <c r="U20" s="3">
        <v>567438465</v>
      </c>
      <c r="W20" s="3">
        <v>705508011.0855</v>
      </c>
      <c r="Y20" s="7">
        <v>1.7212090016221936E-2</v>
      </c>
    </row>
    <row r="21" spans="1:25" x14ac:dyDescent="0.5">
      <c r="A21" s="1" t="s">
        <v>27</v>
      </c>
      <c r="C21" s="3">
        <v>58386</v>
      </c>
      <c r="E21" s="3">
        <v>875688397</v>
      </c>
      <c r="G21" s="3">
        <v>1133493922.4489999</v>
      </c>
      <c r="I21" s="3">
        <v>0</v>
      </c>
      <c r="K21" s="3">
        <v>0</v>
      </c>
      <c r="M21" s="3">
        <v>0</v>
      </c>
      <c r="O21" s="3">
        <v>0</v>
      </c>
      <c r="Q21" s="3">
        <v>58386</v>
      </c>
      <c r="S21" s="3">
        <v>21690</v>
      </c>
      <c r="U21" s="3">
        <v>875688397</v>
      </c>
      <c r="W21" s="3">
        <v>1258857305.5769999</v>
      </c>
      <c r="Y21" s="7">
        <v>3.0712004570766029E-2</v>
      </c>
    </row>
    <row r="22" spans="1:25" x14ac:dyDescent="0.5">
      <c r="A22" s="1" t="s">
        <v>28</v>
      </c>
      <c r="C22" s="3">
        <v>303947</v>
      </c>
      <c r="E22" s="3">
        <v>1127709525</v>
      </c>
      <c r="G22" s="3">
        <v>840247211.18834996</v>
      </c>
      <c r="I22" s="3">
        <v>0</v>
      </c>
      <c r="K22" s="3">
        <v>0</v>
      </c>
      <c r="M22" s="3">
        <v>0</v>
      </c>
      <c r="O22" s="3">
        <v>0</v>
      </c>
      <c r="Q22" s="3">
        <v>303947</v>
      </c>
      <c r="S22" s="3">
        <v>2928</v>
      </c>
      <c r="U22" s="3">
        <v>1127709525</v>
      </c>
      <c r="W22" s="3">
        <v>884661572.94480002</v>
      </c>
      <c r="Y22" s="7">
        <v>2.158285148880195E-2</v>
      </c>
    </row>
    <row r="23" spans="1:25" x14ac:dyDescent="0.5">
      <c r="A23" s="1" t="s">
        <v>29</v>
      </c>
      <c r="C23" s="3">
        <v>2817</v>
      </c>
      <c r="E23" s="3">
        <v>10412833</v>
      </c>
      <c r="G23" s="3">
        <v>10811722.19985</v>
      </c>
      <c r="I23" s="3">
        <v>517492</v>
      </c>
      <c r="K23" s="3">
        <v>1942395860</v>
      </c>
      <c r="M23" s="3">
        <v>0</v>
      </c>
      <c r="O23" s="3">
        <v>0</v>
      </c>
      <c r="Q23" s="3">
        <v>520309</v>
      </c>
      <c r="S23" s="3">
        <v>3685</v>
      </c>
      <c r="U23" s="3">
        <v>1952808693</v>
      </c>
      <c r="W23" s="3">
        <v>1905930499.9432499</v>
      </c>
      <c r="Y23" s="7">
        <v>4.6498476011933583E-2</v>
      </c>
    </row>
    <row r="24" spans="1:25" x14ac:dyDescent="0.5">
      <c r="A24" s="1" t="s">
        <v>30</v>
      </c>
      <c r="C24" s="3">
        <v>0</v>
      </c>
      <c r="E24" s="3">
        <v>0</v>
      </c>
      <c r="G24" s="3">
        <v>0</v>
      </c>
      <c r="I24" s="3">
        <v>26201</v>
      </c>
      <c r="K24" s="3">
        <v>775718969</v>
      </c>
      <c r="M24" s="3">
        <v>0</v>
      </c>
      <c r="O24" s="3">
        <v>0</v>
      </c>
      <c r="Q24" s="3">
        <v>26201</v>
      </c>
      <c r="S24" s="3">
        <v>30527</v>
      </c>
      <c r="U24" s="3">
        <v>775718969</v>
      </c>
      <c r="W24" s="3">
        <v>799607973.59598804</v>
      </c>
      <c r="Y24" s="7">
        <v>1.9507821602262488E-2</v>
      </c>
    </row>
    <row r="25" spans="1:25" x14ac:dyDescent="0.5">
      <c r="A25" s="1" t="s">
        <v>31</v>
      </c>
      <c r="C25" s="3">
        <v>0</v>
      </c>
      <c r="E25" s="3">
        <v>0</v>
      </c>
      <c r="G25" s="3">
        <v>0</v>
      </c>
      <c r="I25" s="3">
        <v>200</v>
      </c>
      <c r="K25" s="3">
        <v>231489000</v>
      </c>
      <c r="M25" s="3">
        <v>-200</v>
      </c>
      <c r="O25" s="3">
        <v>234706250</v>
      </c>
      <c r="Q25" s="3">
        <v>0</v>
      </c>
      <c r="S25" s="3">
        <v>0</v>
      </c>
      <c r="U25" s="3">
        <v>0</v>
      </c>
      <c r="W25" s="3">
        <v>0</v>
      </c>
      <c r="Y25" s="7">
        <v>0</v>
      </c>
    </row>
    <row r="26" spans="1:25" x14ac:dyDescent="0.5">
      <c r="A26" s="1" t="s">
        <v>32</v>
      </c>
      <c r="C26" s="3">
        <v>0</v>
      </c>
      <c r="E26" s="3">
        <v>0</v>
      </c>
      <c r="G26" s="3">
        <v>0</v>
      </c>
      <c r="I26" s="3">
        <v>113923</v>
      </c>
      <c r="K26" s="3">
        <v>741186674</v>
      </c>
      <c r="M26" s="3">
        <v>0</v>
      </c>
      <c r="O26" s="3">
        <v>0</v>
      </c>
      <c r="Q26" s="3">
        <v>113923</v>
      </c>
      <c r="S26" s="3">
        <v>7130</v>
      </c>
      <c r="U26" s="3">
        <v>741186674</v>
      </c>
      <c r="W26" s="3">
        <v>807437977.60950005</v>
      </c>
      <c r="Y26" s="7">
        <v>1.9698848113358498E-2</v>
      </c>
    </row>
    <row r="27" spans="1:25" ht="22.5" thickBot="1" x14ac:dyDescent="0.55000000000000004">
      <c r="E27" s="6">
        <f>SUM(E9:E26)</f>
        <v>12983624893</v>
      </c>
      <c r="G27" s="6">
        <f>SUM(G9:G26)</f>
        <v>11166723644.091301</v>
      </c>
      <c r="K27" s="6">
        <f>SUM(K9:K26)</f>
        <v>5692113253</v>
      </c>
      <c r="O27" s="6">
        <f>SUM(O9:O26)</f>
        <v>234706252</v>
      </c>
      <c r="U27" s="6">
        <f>SUM(U9:U26)</f>
        <v>18444219979</v>
      </c>
      <c r="W27" s="6">
        <f>SUM(W9:W26)</f>
        <v>17398557939.559986</v>
      </c>
      <c r="Y27" s="9">
        <f>SUM(Y9:Y26)</f>
        <v>0.42446795883635591</v>
      </c>
    </row>
    <row r="28" spans="1:25" ht="22.5" thickTop="1" x14ac:dyDescent="0.5"/>
    <row r="29" spans="1:25" x14ac:dyDescent="0.5">
      <c r="Y29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topLeftCell="H1" workbookViewId="0">
      <selection activeCell="AK17" sqref="AK17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7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7" style="1" bestFit="1" customWidth="1"/>
    <col min="26" max="26" width="1" style="1" customWidth="1"/>
    <col min="27" max="27" width="16" style="1" bestFit="1" customWidth="1"/>
    <col min="28" max="28" width="1" style="1" customWidth="1"/>
    <col min="29" max="29" width="7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9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2.5" x14ac:dyDescent="0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2.5" x14ac:dyDescent="0.5">
      <c r="A6" s="13" t="s">
        <v>34</v>
      </c>
      <c r="B6" s="13" t="s">
        <v>34</v>
      </c>
      <c r="C6" s="13" t="s">
        <v>34</v>
      </c>
      <c r="D6" s="13" t="s">
        <v>34</v>
      </c>
      <c r="E6" s="13" t="s">
        <v>34</v>
      </c>
      <c r="F6" s="13" t="s">
        <v>34</v>
      </c>
      <c r="G6" s="13" t="s">
        <v>34</v>
      </c>
      <c r="H6" s="13" t="s">
        <v>34</v>
      </c>
      <c r="I6" s="13" t="s">
        <v>34</v>
      </c>
      <c r="J6" s="13" t="s">
        <v>34</v>
      </c>
      <c r="K6" s="13" t="s">
        <v>34</v>
      </c>
      <c r="L6" s="13" t="s">
        <v>34</v>
      </c>
      <c r="M6" s="13" t="s">
        <v>34</v>
      </c>
      <c r="O6" s="13" t="s">
        <v>128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 x14ac:dyDescent="0.5">
      <c r="A7" s="14" t="s">
        <v>35</v>
      </c>
      <c r="C7" s="14" t="s">
        <v>36</v>
      </c>
      <c r="E7" s="14" t="s">
        <v>37</v>
      </c>
      <c r="G7" s="14" t="s">
        <v>38</v>
      </c>
      <c r="I7" s="14" t="s">
        <v>39</v>
      </c>
      <c r="K7" s="14" t="s">
        <v>40</v>
      </c>
      <c r="M7" s="14" t="s">
        <v>33</v>
      </c>
      <c r="O7" s="14" t="s">
        <v>7</v>
      </c>
      <c r="Q7" s="14" t="s">
        <v>8</v>
      </c>
      <c r="S7" s="14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4" t="s">
        <v>7</v>
      </c>
      <c r="AE7" s="14" t="s">
        <v>41</v>
      </c>
      <c r="AG7" s="14" t="s">
        <v>8</v>
      </c>
      <c r="AI7" s="14" t="s">
        <v>9</v>
      </c>
      <c r="AK7" s="14" t="s">
        <v>13</v>
      </c>
    </row>
    <row r="8" spans="1:37" ht="22.5" x14ac:dyDescent="0.5">
      <c r="A8" s="13" t="s">
        <v>35</v>
      </c>
      <c r="C8" s="13" t="s">
        <v>36</v>
      </c>
      <c r="E8" s="13" t="s">
        <v>37</v>
      </c>
      <c r="G8" s="13" t="s">
        <v>38</v>
      </c>
      <c r="I8" s="13" t="s">
        <v>39</v>
      </c>
      <c r="K8" s="13" t="s">
        <v>40</v>
      </c>
      <c r="M8" s="13" t="s">
        <v>33</v>
      </c>
      <c r="O8" s="13" t="s">
        <v>7</v>
      </c>
      <c r="Q8" s="13" t="s">
        <v>8</v>
      </c>
      <c r="S8" s="13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3" t="s">
        <v>7</v>
      </c>
      <c r="AE8" s="13" t="s">
        <v>41</v>
      </c>
      <c r="AG8" s="13" t="s">
        <v>8</v>
      </c>
      <c r="AI8" s="13" t="s">
        <v>9</v>
      </c>
      <c r="AK8" s="13" t="s">
        <v>13</v>
      </c>
    </row>
    <row r="9" spans="1:37" x14ac:dyDescent="0.5">
      <c r="A9" s="1" t="s">
        <v>42</v>
      </c>
      <c r="C9" s="1" t="s">
        <v>43</v>
      </c>
      <c r="E9" s="1" t="s">
        <v>43</v>
      </c>
      <c r="G9" s="1" t="s">
        <v>44</v>
      </c>
      <c r="I9" s="1" t="s">
        <v>45</v>
      </c>
      <c r="K9" s="3">
        <v>0</v>
      </c>
      <c r="M9" s="3">
        <v>0</v>
      </c>
      <c r="O9" s="3">
        <v>2831</v>
      </c>
      <c r="Q9" s="3">
        <v>2497790979</v>
      </c>
      <c r="S9" s="3">
        <v>2661393594</v>
      </c>
      <c r="U9" s="3">
        <v>0</v>
      </c>
      <c r="W9" s="3">
        <v>0</v>
      </c>
      <c r="Y9" s="3">
        <v>0</v>
      </c>
      <c r="AA9" s="3">
        <v>0</v>
      </c>
      <c r="AC9" s="3">
        <v>2831</v>
      </c>
      <c r="AE9" s="3">
        <v>954260</v>
      </c>
      <c r="AG9" s="3">
        <v>2497790979</v>
      </c>
      <c r="AI9" s="3">
        <v>2701020411</v>
      </c>
      <c r="AK9" s="7">
        <v>6.5896071652332605E-2</v>
      </c>
    </row>
    <row r="10" spans="1:37" x14ac:dyDescent="0.5">
      <c r="A10" s="1" t="s">
        <v>46</v>
      </c>
      <c r="C10" s="1" t="s">
        <v>43</v>
      </c>
      <c r="E10" s="1" t="s">
        <v>43</v>
      </c>
      <c r="G10" s="1" t="s">
        <v>47</v>
      </c>
      <c r="I10" s="1" t="s">
        <v>48</v>
      </c>
      <c r="K10" s="3">
        <v>0</v>
      </c>
      <c r="M10" s="3">
        <v>0</v>
      </c>
      <c r="O10" s="3">
        <v>6015</v>
      </c>
      <c r="Q10" s="3">
        <v>3997165446</v>
      </c>
      <c r="S10" s="3">
        <v>4056742982</v>
      </c>
      <c r="U10" s="3">
        <v>0</v>
      </c>
      <c r="W10" s="3">
        <v>0</v>
      </c>
      <c r="Y10" s="3">
        <v>0</v>
      </c>
      <c r="AA10" s="3">
        <v>0</v>
      </c>
      <c r="AC10" s="3">
        <v>6015</v>
      </c>
      <c r="AE10" s="3">
        <v>693980</v>
      </c>
      <c r="AG10" s="3">
        <v>3997165446</v>
      </c>
      <c r="AI10" s="3">
        <v>4173533109</v>
      </c>
      <c r="AK10" s="7">
        <v>0.10182056961658645</v>
      </c>
    </row>
    <row r="11" spans="1:37" x14ac:dyDescent="0.5">
      <c r="A11" s="1" t="s">
        <v>49</v>
      </c>
      <c r="C11" s="1" t="s">
        <v>43</v>
      </c>
      <c r="E11" s="1" t="s">
        <v>43</v>
      </c>
      <c r="G11" s="1" t="s">
        <v>50</v>
      </c>
      <c r="I11" s="1" t="s">
        <v>51</v>
      </c>
      <c r="K11" s="3">
        <v>0</v>
      </c>
      <c r="M11" s="3">
        <v>0</v>
      </c>
      <c r="O11" s="3">
        <v>3168</v>
      </c>
      <c r="Q11" s="3">
        <v>2996603144</v>
      </c>
      <c r="S11" s="3">
        <v>3018018325</v>
      </c>
      <c r="U11" s="3">
        <v>0</v>
      </c>
      <c r="W11" s="3">
        <v>0</v>
      </c>
      <c r="Y11" s="3">
        <v>1566</v>
      </c>
      <c r="AA11" s="3">
        <v>1501521802</v>
      </c>
      <c r="AC11" s="3">
        <v>1602</v>
      </c>
      <c r="AE11" s="3">
        <v>971090</v>
      </c>
      <c r="AG11" s="3">
        <v>1515327726</v>
      </c>
      <c r="AI11" s="3">
        <v>1555404211</v>
      </c>
      <c r="AK11" s="7">
        <v>3.7946780009133319E-2</v>
      </c>
    </row>
    <row r="12" spans="1:37" x14ac:dyDescent="0.5">
      <c r="A12" s="1" t="s">
        <v>52</v>
      </c>
      <c r="C12" s="1" t="s">
        <v>43</v>
      </c>
      <c r="E12" s="1" t="s">
        <v>43</v>
      </c>
      <c r="G12" s="1" t="s">
        <v>50</v>
      </c>
      <c r="I12" s="1" t="s">
        <v>53</v>
      </c>
      <c r="K12" s="3">
        <v>0</v>
      </c>
      <c r="M12" s="3">
        <v>0</v>
      </c>
      <c r="O12" s="3">
        <v>9</v>
      </c>
      <c r="Q12" s="3">
        <v>8128562</v>
      </c>
      <c r="S12" s="3">
        <v>8424452</v>
      </c>
      <c r="U12" s="3">
        <v>0</v>
      </c>
      <c r="W12" s="3">
        <v>0</v>
      </c>
      <c r="Y12" s="3">
        <v>0</v>
      </c>
      <c r="AA12" s="3">
        <v>0</v>
      </c>
      <c r="AC12" s="3">
        <v>9</v>
      </c>
      <c r="AE12" s="3">
        <v>954250</v>
      </c>
      <c r="AG12" s="3">
        <v>8128562</v>
      </c>
      <c r="AI12" s="3">
        <v>8586693</v>
      </c>
      <c r="AK12" s="7">
        <v>2.094872496632099E-4</v>
      </c>
    </row>
    <row r="13" spans="1:37" x14ac:dyDescent="0.5">
      <c r="A13" s="1" t="s">
        <v>54</v>
      </c>
      <c r="C13" s="1" t="s">
        <v>43</v>
      </c>
      <c r="E13" s="1" t="s">
        <v>43</v>
      </c>
      <c r="G13" s="1" t="s">
        <v>55</v>
      </c>
      <c r="I13" s="1" t="s">
        <v>56</v>
      </c>
      <c r="K13" s="3">
        <v>0</v>
      </c>
      <c r="M13" s="3">
        <v>0</v>
      </c>
      <c r="O13" s="3">
        <v>3851</v>
      </c>
      <c r="Q13" s="3">
        <v>2998667835</v>
      </c>
      <c r="S13" s="3">
        <v>3217812895</v>
      </c>
      <c r="U13" s="3">
        <v>0</v>
      </c>
      <c r="W13" s="3">
        <v>0</v>
      </c>
      <c r="Y13" s="3">
        <v>0</v>
      </c>
      <c r="AA13" s="3">
        <v>0</v>
      </c>
      <c r="AC13" s="3">
        <v>3851</v>
      </c>
      <c r="AE13" s="3">
        <v>848720</v>
      </c>
      <c r="AG13" s="3">
        <v>2998667835</v>
      </c>
      <c r="AI13" s="3">
        <v>3267828318</v>
      </c>
      <c r="AK13" s="7">
        <v>7.9724332372121981E-2</v>
      </c>
    </row>
    <row r="14" spans="1:37" x14ac:dyDescent="0.5">
      <c r="A14" s="1" t="s">
        <v>57</v>
      </c>
      <c r="C14" s="1" t="s">
        <v>43</v>
      </c>
      <c r="E14" s="1" t="s">
        <v>43</v>
      </c>
      <c r="G14" s="1" t="s">
        <v>58</v>
      </c>
      <c r="I14" s="1" t="s">
        <v>59</v>
      </c>
      <c r="K14" s="3">
        <v>0</v>
      </c>
      <c r="M14" s="3">
        <v>0</v>
      </c>
      <c r="O14" s="3">
        <v>6562</v>
      </c>
      <c r="Q14" s="3">
        <v>4993360072</v>
      </c>
      <c r="S14" s="3">
        <v>5418901546</v>
      </c>
      <c r="U14" s="3">
        <v>0</v>
      </c>
      <c r="W14" s="3">
        <v>0</v>
      </c>
      <c r="Y14" s="3">
        <v>3602</v>
      </c>
      <c r="AA14" s="3">
        <v>3002263042</v>
      </c>
      <c r="AC14" s="3">
        <v>2960</v>
      </c>
      <c r="AE14" s="3">
        <v>841810</v>
      </c>
      <c r="AG14" s="3">
        <v>2252414784</v>
      </c>
      <c r="AI14" s="3">
        <v>2491305968</v>
      </c>
      <c r="AK14" s="7">
        <v>6.0779724546558354E-2</v>
      </c>
    </row>
    <row r="15" spans="1:37" x14ac:dyDescent="0.5">
      <c r="A15" s="1" t="s">
        <v>60</v>
      </c>
      <c r="C15" s="1" t="s">
        <v>43</v>
      </c>
      <c r="E15" s="1" t="s">
        <v>43</v>
      </c>
      <c r="G15" s="1" t="s">
        <v>61</v>
      </c>
      <c r="I15" s="1" t="s">
        <v>62</v>
      </c>
      <c r="K15" s="3">
        <v>0</v>
      </c>
      <c r="M15" s="3">
        <v>0</v>
      </c>
      <c r="O15" s="3">
        <v>9388</v>
      </c>
      <c r="Q15" s="3">
        <v>5117387353</v>
      </c>
      <c r="S15" s="3">
        <v>5545894424</v>
      </c>
      <c r="U15" s="3">
        <v>0</v>
      </c>
      <c r="W15" s="3">
        <v>0</v>
      </c>
      <c r="Y15" s="3">
        <v>0</v>
      </c>
      <c r="AA15" s="3">
        <v>0</v>
      </c>
      <c r="AC15" s="3">
        <v>9388</v>
      </c>
      <c r="AE15" s="3">
        <v>606480</v>
      </c>
      <c r="AG15" s="3">
        <v>5117387353</v>
      </c>
      <c r="AI15" s="3">
        <v>5692602268</v>
      </c>
      <c r="AK15" s="7">
        <v>0.13888089309235474</v>
      </c>
    </row>
    <row r="16" spans="1:37" x14ac:dyDescent="0.5">
      <c r="A16" s="1" t="s">
        <v>63</v>
      </c>
      <c r="C16" s="1" t="s">
        <v>43</v>
      </c>
      <c r="E16" s="1" t="s">
        <v>43</v>
      </c>
      <c r="G16" s="1" t="s">
        <v>64</v>
      </c>
      <c r="I16" s="1" t="s">
        <v>65</v>
      </c>
      <c r="K16" s="3">
        <v>0</v>
      </c>
      <c r="M16" s="3">
        <v>0</v>
      </c>
      <c r="O16" s="3">
        <v>2350</v>
      </c>
      <c r="Q16" s="3">
        <v>1748753902</v>
      </c>
      <c r="S16" s="3">
        <v>1827968620</v>
      </c>
      <c r="U16" s="3">
        <v>0</v>
      </c>
      <c r="W16" s="3">
        <v>0</v>
      </c>
      <c r="Y16" s="3">
        <v>0</v>
      </c>
      <c r="AA16" s="3">
        <v>0</v>
      </c>
      <c r="AC16" s="3">
        <v>2350</v>
      </c>
      <c r="AE16" s="3">
        <v>792000</v>
      </c>
      <c r="AG16" s="3">
        <v>1748753902</v>
      </c>
      <c r="AI16" s="3">
        <v>1860862657</v>
      </c>
      <c r="AK16" s="7">
        <v>4.5398967916507917E-2</v>
      </c>
    </row>
    <row r="17" spans="17:37" ht="22.5" thickBot="1" x14ac:dyDescent="0.55000000000000004">
      <c r="Q17" s="6">
        <f>SUM(Q9:Q16)</f>
        <v>24357857293</v>
      </c>
      <c r="S17" s="6">
        <f>SUM(S9:S16)</f>
        <v>25755156838</v>
      </c>
      <c r="W17" s="6">
        <f>SUM(W9:W16)</f>
        <v>0</v>
      </c>
      <c r="AA17" s="6">
        <f>SUM(AA9:AA16)</f>
        <v>4503784844</v>
      </c>
      <c r="AG17" s="6">
        <f>SUM(AG9:AG16)</f>
        <v>20135636587</v>
      </c>
      <c r="AI17" s="6">
        <f>SUM(AI9:AI16)</f>
        <v>21751143635</v>
      </c>
      <c r="AK17" s="9">
        <f>SUM(AK9:AK16)</f>
        <v>0.53065682645525858</v>
      </c>
    </row>
    <row r="18" spans="17:37" ht="22.5" thickTop="1" x14ac:dyDescent="0.5"/>
    <row r="19" spans="17:37" x14ac:dyDescent="0.5">
      <c r="AI19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Q15" sqref="Q15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 x14ac:dyDescent="0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 x14ac:dyDescent="0.5">
      <c r="A6" s="12" t="s">
        <v>67</v>
      </c>
      <c r="C6" s="13" t="s">
        <v>68</v>
      </c>
      <c r="D6" s="13" t="s">
        <v>68</v>
      </c>
      <c r="E6" s="13" t="s">
        <v>68</v>
      </c>
      <c r="F6" s="13" t="s">
        <v>68</v>
      </c>
      <c r="G6" s="13" t="s">
        <v>68</v>
      </c>
      <c r="H6" s="13" t="s">
        <v>68</v>
      </c>
      <c r="I6" s="13" t="s">
        <v>68</v>
      </c>
      <c r="K6" s="13" t="s">
        <v>128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 x14ac:dyDescent="0.5">
      <c r="A7" s="13" t="s">
        <v>67</v>
      </c>
      <c r="C7" s="16" t="s">
        <v>69</v>
      </c>
      <c r="E7" s="16" t="s">
        <v>70</v>
      </c>
      <c r="G7" s="16" t="s">
        <v>71</v>
      </c>
      <c r="I7" s="16" t="s">
        <v>40</v>
      </c>
      <c r="K7" s="16" t="s">
        <v>72</v>
      </c>
      <c r="M7" s="16" t="s">
        <v>73</v>
      </c>
      <c r="O7" s="16" t="s">
        <v>74</v>
      </c>
      <c r="Q7" s="16" t="s">
        <v>72</v>
      </c>
      <c r="S7" s="16" t="s">
        <v>66</v>
      </c>
    </row>
    <row r="8" spans="1:19" x14ac:dyDescent="0.5">
      <c r="A8" s="1" t="s">
        <v>75</v>
      </c>
      <c r="C8" s="1" t="s">
        <v>76</v>
      </c>
      <c r="E8" s="1" t="s">
        <v>77</v>
      </c>
      <c r="G8" s="1" t="s">
        <v>78</v>
      </c>
      <c r="I8" s="3">
        <v>8</v>
      </c>
      <c r="K8" s="3">
        <v>1298910424</v>
      </c>
      <c r="M8" s="3">
        <v>272560759</v>
      </c>
      <c r="O8" s="3">
        <v>655336416</v>
      </c>
      <c r="Q8" s="3">
        <v>916134767</v>
      </c>
      <c r="S8" s="10">
        <v>2.2350694575860069E-2</v>
      </c>
    </row>
    <row r="9" spans="1:19" x14ac:dyDescent="0.5">
      <c r="A9" s="1" t="s">
        <v>79</v>
      </c>
      <c r="C9" s="1" t="s">
        <v>80</v>
      </c>
      <c r="E9" s="1" t="s">
        <v>77</v>
      </c>
      <c r="G9" s="1" t="s">
        <v>81</v>
      </c>
      <c r="I9" s="3">
        <v>10</v>
      </c>
      <c r="K9" s="3">
        <v>1348227</v>
      </c>
      <c r="M9" s="3">
        <v>8807</v>
      </c>
      <c r="O9" s="3">
        <v>0</v>
      </c>
      <c r="Q9" s="3">
        <v>1357034</v>
      </c>
      <c r="S9" s="7">
        <v>3.3107195093555155E-5</v>
      </c>
    </row>
    <row r="10" spans="1:19" ht="22.5" thickBot="1" x14ac:dyDescent="0.55000000000000004">
      <c r="K10" s="6">
        <f>SUM(K8:K9)</f>
        <v>1300258651</v>
      </c>
      <c r="M10" s="6">
        <f>SUM(M8:M9)</f>
        <v>272569566</v>
      </c>
      <c r="O10" s="6">
        <f>SUM(O8:O9)</f>
        <v>655336416</v>
      </c>
      <c r="Q10" s="6">
        <f>SUM(Q8:Q9)</f>
        <v>917491801</v>
      </c>
      <c r="S10" s="9">
        <f>SUM(S8:S9)</f>
        <v>2.2383801770953626E-2</v>
      </c>
    </row>
    <row r="11" spans="1:19" ht="22.5" thickTop="1" x14ac:dyDescent="0.5">
      <c r="S11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20" sqref="E2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15" t="s">
        <v>0</v>
      </c>
      <c r="B2" s="15"/>
      <c r="C2" s="15"/>
      <c r="D2" s="15"/>
      <c r="E2" s="15"/>
      <c r="F2" s="15"/>
      <c r="G2" s="15"/>
      <c r="H2" s="5"/>
      <c r="I2" s="5"/>
    </row>
    <row r="3" spans="1:9" ht="22.5" x14ac:dyDescent="0.5">
      <c r="A3" s="15" t="s">
        <v>82</v>
      </c>
      <c r="B3" s="15"/>
      <c r="C3" s="15"/>
      <c r="D3" s="15"/>
      <c r="E3" s="15"/>
      <c r="F3" s="15"/>
      <c r="G3" s="15"/>
    </row>
    <row r="4" spans="1:9" ht="22.5" x14ac:dyDescent="0.5">
      <c r="A4" s="15" t="s">
        <v>2</v>
      </c>
      <c r="B4" s="15"/>
      <c r="C4" s="15"/>
      <c r="D4" s="15"/>
      <c r="E4" s="15"/>
      <c r="F4" s="15"/>
      <c r="G4" s="15"/>
    </row>
    <row r="6" spans="1:9" ht="22.5" x14ac:dyDescent="0.5">
      <c r="A6" s="13" t="s">
        <v>86</v>
      </c>
      <c r="C6" s="13" t="s">
        <v>72</v>
      </c>
      <c r="E6" s="13" t="s">
        <v>116</v>
      </c>
      <c r="G6" s="13" t="s">
        <v>13</v>
      </c>
    </row>
    <row r="7" spans="1:9" x14ac:dyDescent="0.5">
      <c r="A7" s="1" t="s">
        <v>125</v>
      </c>
      <c r="C7" s="3">
        <f>'سرمایه‌گذاری در سهام'!I35</f>
        <v>1036962774</v>
      </c>
      <c r="E7" s="10">
        <f>C7/$C$11</f>
        <v>0.6719993454945038</v>
      </c>
      <c r="G7" s="10">
        <v>2.5298503105723319E-2</v>
      </c>
    </row>
    <row r="8" spans="1:9" x14ac:dyDescent="0.5">
      <c r="A8" s="1" t="s">
        <v>126</v>
      </c>
      <c r="C8" s="3">
        <f>'سرمایه‌گذاری در اوراق بهادار'!I19</f>
        <v>499771642</v>
      </c>
      <c r="E8" s="10">
        <f t="shared" ref="E8:E10" si="0">C8/$C$11</f>
        <v>0.32387490153114545</v>
      </c>
      <c r="G8" s="10">
        <v>1.2192794914438696E-2</v>
      </c>
    </row>
    <row r="9" spans="1:9" x14ac:dyDescent="0.5">
      <c r="A9" s="1" t="s">
        <v>127</v>
      </c>
      <c r="C9" s="3">
        <f>'درآمد سپرده بانکی'!E10</f>
        <v>4773071</v>
      </c>
      <c r="E9" s="10">
        <f t="shared" si="0"/>
        <v>3.0931684997968852E-3</v>
      </c>
      <c r="G9" s="10">
        <v>1.1644733499115747E-4</v>
      </c>
    </row>
    <row r="10" spans="1:9" x14ac:dyDescent="0.5">
      <c r="A10" s="1" t="s">
        <v>123</v>
      </c>
      <c r="C10" s="3">
        <f>'سایر درآمدها'!C9</f>
        <v>1593382</v>
      </c>
      <c r="E10" s="10">
        <f t="shared" si="0"/>
        <v>1.0325844745538795E-3</v>
      </c>
      <c r="G10" s="10">
        <v>3.8873313957173585E-5</v>
      </c>
    </row>
    <row r="11" spans="1:9" ht="22.5" thickBot="1" x14ac:dyDescent="0.55000000000000004">
      <c r="C11" s="6">
        <f>SUM(C7:C10)</f>
        <v>1543100869</v>
      </c>
      <c r="E11" s="11">
        <f>SUM(E7:E10)</f>
        <v>1</v>
      </c>
      <c r="G11" s="11">
        <f>SUM(G7:G10)</f>
        <v>3.764661866911035E-2</v>
      </c>
    </row>
    <row r="12" spans="1:9" ht="22.5" thickTop="1" x14ac:dyDescent="0.5"/>
    <row r="13" spans="1:9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G10" sqref="G10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 x14ac:dyDescent="0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 x14ac:dyDescent="0.5">
      <c r="A6" s="13" t="s">
        <v>83</v>
      </c>
      <c r="B6" s="13" t="s">
        <v>83</v>
      </c>
      <c r="C6" s="13" t="s">
        <v>83</v>
      </c>
      <c r="D6" s="13" t="s">
        <v>83</v>
      </c>
      <c r="E6" s="13" t="s">
        <v>83</v>
      </c>
      <c r="F6" s="13" t="s">
        <v>83</v>
      </c>
      <c r="G6" s="13" t="s">
        <v>83</v>
      </c>
      <c r="I6" s="13" t="s">
        <v>84</v>
      </c>
      <c r="J6" s="13" t="s">
        <v>84</v>
      </c>
      <c r="K6" s="13" t="s">
        <v>84</v>
      </c>
      <c r="L6" s="13" t="s">
        <v>84</v>
      </c>
      <c r="M6" s="13" t="s">
        <v>84</v>
      </c>
      <c r="O6" s="13" t="s">
        <v>85</v>
      </c>
      <c r="P6" s="13" t="s">
        <v>85</v>
      </c>
      <c r="Q6" s="13" t="s">
        <v>85</v>
      </c>
      <c r="R6" s="13" t="s">
        <v>85</v>
      </c>
      <c r="S6" s="13" t="s">
        <v>85</v>
      </c>
    </row>
    <row r="7" spans="1:19" ht="22.5" x14ac:dyDescent="0.5">
      <c r="A7" s="16" t="s">
        <v>86</v>
      </c>
      <c r="C7" s="16" t="s">
        <v>87</v>
      </c>
      <c r="E7" s="16" t="s">
        <v>39</v>
      </c>
      <c r="G7" s="16" t="s">
        <v>40</v>
      </c>
      <c r="I7" s="16" t="s">
        <v>88</v>
      </c>
      <c r="K7" s="16" t="s">
        <v>89</v>
      </c>
      <c r="M7" s="16" t="s">
        <v>90</v>
      </c>
      <c r="O7" s="16" t="s">
        <v>88</v>
      </c>
      <c r="Q7" s="16" t="s">
        <v>89</v>
      </c>
      <c r="S7" s="16" t="s">
        <v>90</v>
      </c>
    </row>
    <row r="8" spans="1:19" x14ac:dyDescent="0.5">
      <c r="A8" s="1" t="s">
        <v>75</v>
      </c>
      <c r="C8" s="3">
        <v>17</v>
      </c>
      <c r="E8" s="1" t="s">
        <v>91</v>
      </c>
      <c r="G8" s="3">
        <v>8</v>
      </c>
      <c r="I8" s="3">
        <v>4764264</v>
      </c>
      <c r="K8" s="3">
        <v>0</v>
      </c>
      <c r="M8" s="3">
        <v>4764264</v>
      </c>
      <c r="O8" s="3">
        <v>37037951</v>
      </c>
      <c r="Q8" s="3">
        <v>0</v>
      </c>
      <c r="S8" s="3">
        <v>37037951</v>
      </c>
    </row>
    <row r="9" spans="1:19" x14ac:dyDescent="0.5">
      <c r="A9" s="1" t="s">
        <v>79</v>
      </c>
      <c r="C9" s="3">
        <v>24</v>
      </c>
      <c r="E9" s="1" t="s">
        <v>91</v>
      </c>
      <c r="G9" s="3">
        <v>10</v>
      </c>
      <c r="I9" s="3">
        <v>8807</v>
      </c>
      <c r="K9" s="3">
        <v>0</v>
      </c>
      <c r="M9" s="3">
        <v>8807</v>
      </c>
      <c r="O9" s="3">
        <v>17614</v>
      </c>
      <c r="Q9" s="3">
        <v>0</v>
      </c>
      <c r="S9" s="3">
        <v>17614</v>
      </c>
    </row>
    <row r="10" spans="1:19" ht="22.5" thickBot="1" x14ac:dyDescent="0.55000000000000004">
      <c r="I10" s="6">
        <f>SUM(I8:I9)</f>
        <v>4773071</v>
      </c>
      <c r="K10" s="6">
        <f>SUM(K8:K9)</f>
        <v>0</v>
      </c>
      <c r="M10" s="6">
        <f>SUM(M8:M9)</f>
        <v>4773071</v>
      </c>
      <c r="O10" s="6">
        <f>SUM(O8:O9)</f>
        <v>37055565</v>
      </c>
      <c r="Q10" s="6">
        <f>SUM(Q8:Q9)</f>
        <v>0</v>
      </c>
      <c r="S10" s="6">
        <f>SUM(S8:S9)</f>
        <v>37055565</v>
      </c>
    </row>
    <row r="11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tabSelected="1" workbookViewId="0">
      <selection activeCell="O10" sqref="O10:O12"/>
    </sheetView>
  </sheetViews>
  <sheetFormatPr defaultRowHeight="21.75" x14ac:dyDescent="0.5"/>
  <cols>
    <col min="1" max="1" width="22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 x14ac:dyDescent="0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 x14ac:dyDescent="0.5">
      <c r="A6" s="12" t="s">
        <v>3</v>
      </c>
      <c r="C6" s="13" t="s">
        <v>92</v>
      </c>
      <c r="D6" s="13" t="s">
        <v>92</v>
      </c>
      <c r="E6" s="13" t="s">
        <v>92</v>
      </c>
      <c r="F6" s="13" t="s">
        <v>92</v>
      </c>
      <c r="G6" s="13" t="s">
        <v>92</v>
      </c>
      <c r="I6" s="13" t="s">
        <v>84</v>
      </c>
      <c r="J6" s="13" t="s">
        <v>84</v>
      </c>
      <c r="K6" s="13" t="s">
        <v>84</v>
      </c>
      <c r="L6" s="13" t="s">
        <v>84</v>
      </c>
      <c r="M6" s="13" t="s">
        <v>84</v>
      </c>
      <c r="O6" s="13" t="s">
        <v>85</v>
      </c>
      <c r="P6" s="13" t="s">
        <v>85</v>
      </c>
      <c r="Q6" s="13" t="s">
        <v>85</v>
      </c>
      <c r="R6" s="13" t="s">
        <v>85</v>
      </c>
      <c r="S6" s="13" t="s">
        <v>85</v>
      </c>
    </row>
    <row r="7" spans="1:19" ht="22.5" x14ac:dyDescent="0.5">
      <c r="A7" s="13" t="s">
        <v>3</v>
      </c>
      <c r="C7" s="16" t="s">
        <v>93</v>
      </c>
      <c r="E7" s="16" t="s">
        <v>94</v>
      </c>
      <c r="G7" s="16" t="s">
        <v>95</v>
      </c>
      <c r="I7" s="16" t="s">
        <v>96</v>
      </c>
      <c r="K7" s="16" t="s">
        <v>89</v>
      </c>
      <c r="M7" s="16" t="s">
        <v>97</v>
      </c>
      <c r="O7" s="16" t="s">
        <v>96</v>
      </c>
      <c r="Q7" s="16" t="s">
        <v>89</v>
      </c>
      <c r="S7" s="16" t="s">
        <v>97</v>
      </c>
    </row>
    <row r="8" spans="1:19" x14ac:dyDescent="0.5">
      <c r="A8" s="1" t="s">
        <v>22</v>
      </c>
      <c r="C8" s="1" t="s">
        <v>98</v>
      </c>
      <c r="E8" s="3">
        <v>152846</v>
      </c>
      <c r="G8" s="3">
        <v>2000</v>
      </c>
      <c r="I8" s="3">
        <v>305692000</v>
      </c>
      <c r="K8" s="3">
        <v>43156518</v>
      </c>
      <c r="M8" s="3">
        <v>262535482</v>
      </c>
      <c r="O8" s="3">
        <v>305692000</v>
      </c>
      <c r="Q8" s="3">
        <v>43156518</v>
      </c>
      <c r="S8" s="3">
        <f>O8-Q8</f>
        <v>262535482</v>
      </c>
    </row>
    <row r="9" spans="1:19" x14ac:dyDescent="0.5">
      <c r="A9" s="1" t="s">
        <v>26</v>
      </c>
      <c r="C9" s="1" t="s">
        <v>99</v>
      </c>
      <c r="E9" s="3">
        <v>26199</v>
      </c>
      <c r="G9" s="3">
        <v>3530</v>
      </c>
      <c r="I9" s="3">
        <v>0</v>
      </c>
      <c r="K9" s="3">
        <v>0</v>
      </c>
      <c r="M9" s="3">
        <v>0</v>
      </c>
      <c r="O9" s="3">
        <v>92482470</v>
      </c>
      <c r="Q9" s="3">
        <v>10300847</v>
      </c>
      <c r="S9" s="3">
        <f t="shared" ref="S9:S12" si="0">O9-Q9</f>
        <v>82181623</v>
      </c>
    </row>
    <row r="10" spans="1:19" x14ac:dyDescent="0.5">
      <c r="A10" s="1" t="s">
        <v>129</v>
      </c>
      <c r="C10" s="1" t="s">
        <v>132</v>
      </c>
      <c r="G10" s="1">
        <v>3850</v>
      </c>
      <c r="I10" s="3">
        <v>0</v>
      </c>
      <c r="K10" s="3">
        <v>0</v>
      </c>
      <c r="M10" s="3">
        <v>0</v>
      </c>
      <c r="O10" s="1">
        <v>717</v>
      </c>
      <c r="Q10" s="1">
        <v>0</v>
      </c>
      <c r="S10" s="3">
        <f t="shared" si="0"/>
        <v>717</v>
      </c>
    </row>
    <row r="11" spans="1:19" x14ac:dyDescent="0.5">
      <c r="A11" s="1" t="s">
        <v>130</v>
      </c>
      <c r="C11" s="1" t="s">
        <v>133</v>
      </c>
      <c r="G11" s="1">
        <v>1150</v>
      </c>
      <c r="I11" s="3">
        <v>0</v>
      </c>
      <c r="K11" s="3">
        <v>0</v>
      </c>
      <c r="M11" s="3">
        <v>0</v>
      </c>
      <c r="O11" s="1">
        <v>4456</v>
      </c>
      <c r="Q11" s="1">
        <v>0</v>
      </c>
      <c r="S11" s="3">
        <f t="shared" si="0"/>
        <v>4456</v>
      </c>
    </row>
    <row r="12" spans="1:19" x14ac:dyDescent="0.5">
      <c r="A12" s="1" t="s">
        <v>131</v>
      </c>
      <c r="C12" s="1" t="s">
        <v>134</v>
      </c>
      <c r="G12" s="1">
        <v>66</v>
      </c>
      <c r="I12" s="3">
        <v>0</v>
      </c>
      <c r="K12" s="3">
        <v>0</v>
      </c>
      <c r="M12" s="3">
        <v>0</v>
      </c>
      <c r="O12" s="1">
        <v>2851</v>
      </c>
      <c r="Q12" s="1">
        <v>0</v>
      </c>
      <c r="R12" s="1">
        <v>0</v>
      </c>
      <c r="S12" s="3">
        <f t="shared" si="0"/>
        <v>2851</v>
      </c>
    </row>
    <row r="13" spans="1:19" ht="22.5" thickBot="1" x14ac:dyDescent="0.55000000000000004">
      <c r="I13" s="6">
        <f>SUM(I8:I9)</f>
        <v>305692000</v>
      </c>
      <c r="K13" s="6">
        <f>SUM(K8:K9)</f>
        <v>43156518</v>
      </c>
      <c r="M13" s="6">
        <f>SUM(M8:M9)</f>
        <v>262535482</v>
      </c>
      <c r="O13" s="6">
        <f>SUM(O8:O12)</f>
        <v>398182494</v>
      </c>
      <c r="Q13" s="6">
        <f>SUM(Q8:Q12)</f>
        <v>53457365</v>
      </c>
      <c r="S13" s="6">
        <f>SUM(S8:S12)</f>
        <v>344725129</v>
      </c>
    </row>
    <row r="14" spans="1:19" ht="22.5" thickTop="1" x14ac:dyDescent="0.5"/>
    <row r="15" spans="1:19" x14ac:dyDescent="0.5">
      <c r="I15" s="3"/>
      <c r="O15" s="3"/>
      <c r="S15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ignoredErrors>
    <ignoredError sqref="I13:M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35"/>
  <sheetViews>
    <sheetView rightToLeft="1" topLeftCell="A10" workbookViewId="0">
      <selection activeCell="Q25" sqref="Q25:Q32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0" ht="22.5" x14ac:dyDescent="0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0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20" ht="22.5" x14ac:dyDescent="0.5">
      <c r="A6" s="12" t="s">
        <v>3</v>
      </c>
      <c r="C6" s="13" t="s">
        <v>84</v>
      </c>
      <c r="D6" s="13" t="s">
        <v>84</v>
      </c>
      <c r="E6" s="13" t="s">
        <v>84</v>
      </c>
      <c r="F6" s="13" t="s">
        <v>84</v>
      </c>
      <c r="G6" s="13" t="s">
        <v>84</v>
      </c>
      <c r="H6" s="13" t="s">
        <v>84</v>
      </c>
      <c r="I6" s="13" t="s">
        <v>84</v>
      </c>
      <c r="K6" s="13" t="s">
        <v>85</v>
      </c>
      <c r="L6" s="13" t="s">
        <v>85</v>
      </c>
      <c r="M6" s="13" t="s">
        <v>85</v>
      </c>
      <c r="N6" s="13" t="s">
        <v>85</v>
      </c>
      <c r="O6" s="13" t="s">
        <v>85</v>
      </c>
      <c r="P6" s="13" t="s">
        <v>85</v>
      </c>
      <c r="Q6" s="13" t="s">
        <v>85</v>
      </c>
    </row>
    <row r="7" spans="1:20" ht="22.5" x14ac:dyDescent="0.5">
      <c r="A7" s="13" t="s">
        <v>3</v>
      </c>
      <c r="C7" s="16" t="s">
        <v>7</v>
      </c>
      <c r="E7" s="16" t="s">
        <v>100</v>
      </c>
      <c r="G7" s="16" t="s">
        <v>101</v>
      </c>
      <c r="I7" s="16" t="s">
        <v>102</v>
      </c>
      <c r="K7" s="16" t="s">
        <v>7</v>
      </c>
      <c r="M7" s="16" t="s">
        <v>100</v>
      </c>
      <c r="O7" s="16" t="s">
        <v>101</v>
      </c>
      <c r="Q7" s="16" t="s">
        <v>102</v>
      </c>
    </row>
    <row r="8" spans="1:20" x14ac:dyDescent="0.5">
      <c r="A8" s="1" t="s">
        <v>17</v>
      </c>
      <c r="C8" s="3">
        <v>31851</v>
      </c>
      <c r="E8" s="3">
        <v>369806162</v>
      </c>
      <c r="G8" s="3">
        <v>346545863</v>
      </c>
      <c r="I8" s="3">
        <v>23260299</v>
      </c>
      <c r="K8" s="3">
        <v>31851</v>
      </c>
      <c r="M8" s="3">
        <v>369806162</v>
      </c>
      <c r="O8" s="3">
        <v>532168266</v>
      </c>
      <c r="Q8" s="3">
        <v>-162362104</v>
      </c>
      <c r="S8" s="3"/>
      <c r="T8" s="3"/>
    </row>
    <row r="9" spans="1:20" x14ac:dyDescent="0.5">
      <c r="A9" s="1" t="s">
        <v>26</v>
      </c>
      <c r="C9" s="3">
        <v>26199</v>
      </c>
      <c r="E9" s="3">
        <v>705508011</v>
      </c>
      <c r="G9" s="3">
        <v>645608844</v>
      </c>
      <c r="I9" s="3">
        <v>59899167</v>
      </c>
      <c r="K9" s="3">
        <v>26199</v>
      </c>
      <c r="M9" s="3">
        <v>705508011</v>
      </c>
      <c r="O9" s="3">
        <v>821709907</v>
      </c>
      <c r="Q9" s="3">
        <v>-116201896</v>
      </c>
      <c r="S9" s="3"/>
      <c r="T9" s="3"/>
    </row>
    <row r="10" spans="1:20" x14ac:dyDescent="0.5">
      <c r="A10" s="1" t="s">
        <v>28</v>
      </c>
      <c r="C10" s="3">
        <v>303947</v>
      </c>
      <c r="E10" s="3">
        <v>884661572</v>
      </c>
      <c r="G10" s="3">
        <v>840247211</v>
      </c>
      <c r="I10" s="3">
        <v>44414361</v>
      </c>
      <c r="K10" s="3">
        <v>303947</v>
      </c>
      <c r="M10" s="3">
        <v>884661572</v>
      </c>
      <c r="O10" s="3">
        <v>1074469409</v>
      </c>
      <c r="Q10" s="3">
        <v>-189807837</v>
      </c>
      <c r="S10" s="3"/>
      <c r="T10" s="3"/>
    </row>
    <row r="11" spans="1:20" x14ac:dyDescent="0.5">
      <c r="A11" s="1" t="s">
        <v>27</v>
      </c>
      <c r="C11" s="3">
        <v>58386</v>
      </c>
      <c r="E11" s="3">
        <v>1258857305</v>
      </c>
      <c r="G11" s="3">
        <v>1133493922</v>
      </c>
      <c r="I11" s="3">
        <v>125363383</v>
      </c>
      <c r="K11" s="3">
        <v>58386</v>
      </c>
      <c r="M11" s="3">
        <v>1258857305</v>
      </c>
      <c r="O11" s="3">
        <v>1362248237</v>
      </c>
      <c r="Q11" s="3">
        <v>-103390932</v>
      </c>
      <c r="S11" s="3"/>
      <c r="T11" s="3"/>
    </row>
    <row r="12" spans="1:20" x14ac:dyDescent="0.5">
      <c r="A12" s="1" t="s">
        <v>30</v>
      </c>
      <c r="C12" s="3">
        <v>26201</v>
      </c>
      <c r="E12" s="3">
        <v>799607973</v>
      </c>
      <c r="G12" s="3">
        <v>775718969</v>
      </c>
      <c r="I12" s="3">
        <v>23889004</v>
      </c>
      <c r="K12" s="3">
        <v>26201</v>
      </c>
      <c r="M12" s="3">
        <v>799607973</v>
      </c>
      <c r="O12" s="3">
        <v>775718969</v>
      </c>
      <c r="Q12" s="3">
        <v>23889004</v>
      </c>
      <c r="S12" s="3"/>
      <c r="T12" s="3"/>
    </row>
    <row r="13" spans="1:20" x14ac:dyDescent="0.5">
      <c r="A13" s="1" t="s">
        <v>16</v>
      </c>
      <c r="C13" s="3">
        <v>4940</v>
      </c>
      <c r="E13" s="3">
        <v>159594727</v>
      </c>
      <c r="G13" s="3">
        <v>144371845</v>
      </c>
      <c r="I13" s="3">
        <v>15222882</v>
      </c>
      <c r="K13" s="3">
        <v>4940</v>
      </c>
      <c r="M13" s="3">
        <v>159594727</v>
      </c>
      <c r="O13" s="3">
        <v>142551315</v>
      </c>
      <c r="Q13" s="3">
        <v>17043412</v>
      </c>
      <c r="S13" s="3"/>
      <c r="T13" s="3"/>
    </row>
    <row r="14" spans="1:20" x14ac:dyDescent="0.5">
      <c r="A14" s="1" t="s">
        <v>15</v>
      </c>
      <c r="C14" s="3">
        <v>209025</v>
      </c>
      <c r="E14" s="3">
        <v>2208715232</v>
      </c>
      <c r="G14" s="3">
        <v>2059112695</v>
      </c>
      <c r="I14" s="3">
        <v>149602537</v>
      </c>
      <c r="K14" s="3">
        <v>209025</v>
      </c>
      <c r="M14" s="3">
        <v>2208715232</v>
      </c>
      <c r="O14" s="3">
        <v>2213741185</v>
      </c>
      <c r="Q14" s="3">
        <v>-5025953</v>
      </c>
      <c r="S14" s="3"/>
      <c r="T14" s="3"/>
    </row>
    <row r="15" spans="1:20" x14ac:dyDescent="0.5">
      <c r="A15" s="1" t="s">
        <v>21</v>
      </c>
      <c r="C15" s="3">
        <v>182300</v>
      </c>
      <c r="E15" s="3">
        <v>1605567690</v>
      </c>
      <c r="G15" s="3">
        <v>1504459321</v>
      </c>
      <c r="I15" s="3">
        <v>101108369</v>
      </c>
      <c r="K15" s="3">
        <v>182300</v>
      </c>
      <c r="M15" s="3">
        <v>1605567690</v>
      </c>
      <c r="O15" s="3">
        <v>1657799008</v>
      </c>
      <c r="Q15" s="3">
        <v>-52231318</v>
      </c>
      <c r="S15" s="3"/>
      <c r="T15" s="3"/>
    </row>
    <row r="16" spans="1:20" x14ac:dyDescent="0.5">
      <c r="A16" s="1" t="s">
        <v>20</v>
      </c>
      <c r="C16" s="3">
        <v>29461</v>
      </c>
      <c r="E16" s="3">
        <v>476185596</v>
      </c>
      <c r="G16" s="3">
        <v>441628462</v>
      </c>
      <c r="I16" s="3">
        <v>34557134</v>
      </c>
      <c r="K16" s="3">
        <v>29461</v>
      </c>
      <c r="M16" s="3">
        <v>476185596</v>
      </c>
      <c r="O16" s="3">
        <v>483634047</v>
      </c>
      <c r="Q16" s="3">
        <v>-7448451</v>
      </c>
      <c r="S16" s="3"/>
      <c r="T16" s="3"/>
    </row>
    <row r="17" spans="1:20" x14ac:dyDescent="0.5">
      <c r="A17" s="1" t="s">
        <v>19</v>
      </c>
      <c r="C17" s="3">
        <v>372812</v>
      </c>
      <c r="E17" s="3">
        <v>934266890</v>
      </c>
      <c r="G17" s="3">
        <v>879048419</v>
      </c>
      <c r="I17" s="3">
        <v>55218471</v>
      </c>
      <c r="K17" s="3">
        <v>372812</v>
      </c>
      <c r="M17" s="3">
        <v>934266890</v>
      </c>
      <c r="O17" s="3">
        <v>1291047955</v>
      </c>
      <c r="Q17" s="3">
        <v>-356781065</v>
      </c>
      <c r="S17" s="3"/>
      <c r="T17" s="3"/>
    </row>
    <row r="18" spans="1:20" x14ac:dyDescent="0.5">
      <c r="A18" s="1" t="s">
        <v>24</v>
      </c>
      <c r="C18" s="3">
        <v>40538</v>
      </c>
      <c r="E18" s="3">
        <v>757982787</v>
      </c>
      <c r="G18" s="3">
        <v>746291375</v>
      </c>
      <c r="I18" s="3">
        <v>11691412</v>
      </c>
      <c r="K18" s="3">
        <v>40538</v>
      </c>
      <c r="M18" s="3">
        <v>757982787</v>
      </c>
      <c r="O18" s="3">
        <v>962748631</v>
      </c>
      <c r="Q18" s="3">
        <v>-204765844</v>
      </c>
      <c r="S18" s="3"/>
      <c r="T18" s="3"/>
    </row>
    <row r="19" spans="1:20" x14ac:dyDescent="0.5">
      <c r="A19" s="1" t="s">
        <v>32</v>
      </c>
      <c r="C19" s="3">
        <v>113923</v>
      </c>
      <c r="E19" s="3">
        <v>807437977</v>
      </c>
      <c r="G19" s="3">
        <v>741186674</v>
      </c>
      <c r="I19" s="3">
        <v>66251303</v>
      </c>
      <c r="K19" s="3">
        <v>113923</v>
      </c>
      <c r="M19" s="3">
        <v>807437977</v>
      </c>
      <c r="O19" s="3">
        <v>741186674</v>
      </c>
      <c r="Q19" s="3">
        <v>66251303</v>
      </c>
      <c r="S19" s="3"/>
      <c r="T19" s="3"/>
    </row>
    <row r="20" spans="1:20" x14ac:dyDescent="0.5">
      <c r="A20" s="1" t="s">
        <v>23</v>
      </c>
      <c r="C20" s="3">
        <v>226627</v>
      </c>
      <c r="E20" s="3">
        <v>1457552343</v>
      </c>
      <c r="G20" s="3">
        <v>1376452058</v>
      </c>
      <c r="I20" s="3">
        <v>81100285</v>
      </c>
      <c r="K20" s="3">
        <v>226627</v>
      </c>
      <c r="M20" s="3">
        <v>1457552343</v>
      </c>
      <c r="O20" s="3">
        <v>1420760765</v>
      </c>
      <c r="Q20" s="3">
        <v>36791578</v>
      </c>
      <c r="S20" s="3"/>
      <c r="T20" s="3"/>
    </row>
    <row r="21" spans="1:20" x14ac:dyDescent="0.5">
      <c r="A21" s="1" t="s">
        <v>22</v>
      </c>
      <c r="C21" s="3">
        <v>229269</v>
      </c>
      <c r="E21" s="3">
        <v>2025390397</v>
      </c>
      <c r="G21" s="3">
        <v>2204946498</v>
      </c>
      <c r="I21" s="3">
        <v>-179556101</v>
      </c>
      <c r="K21" s="3">
        <v>229269</v>
      </c>
      <c r="M21" s="3">
        <v>2025390397</v>
      </c>
      <c r="O21" s="3">
        <v>2258272020</v>
      </c>
      <c r="Q21" s="3">
        <v>-232881623</v>
      </c>
      <c r="S21" s="3"/>
      <c r="T21" s="3"/>
    </row>
    <row r="22" spans="1:20" x14ac:dyDescent="0.5">
      <c r="A22" s="1" t="s">
        <v>29</v>
      </c>
      <c r="C22" s="3">
        <v>520309</v>
      </c>
      <c r="E22" s="3">
        <v>1905930499</v>
      </c>
      <c r="G22" s="3">
        <v>1953207581</v>
      </c>
      <c r="I22" s="3">
        <v>-47277082</v>
      </c>
      <c r="K22" s="3">
        <v>520309</v>
      </c>
      <c r="M22" s="3">
        <v>1905930499</v>
      </c>
      <c r="O22" s="3">
        <v>1952808692</v>
      </c>
      <c r="Q22" s="3">
        <v>-46878193</v>
      </c>
      <c r="S22" s="3"/>
      <c r="T22" s="3"/>
    </row>
    <row r="23" spans="1:20" x14ac:dyDescent="0.5">
      <c r="A23" s="1" t="s">
        <v>18</v>
      </c>
      <c r="C23" s="3">
        <v>238228</v>
      </c>
      <c r="E23" s="3">
        <v>1041492769</v>
      </c>
      <c r="G23" s="3">
        <v>834993976</v>
      </c>
      <c r="I23" s="3">
        <v>206498793</v>
      </c>
      <c r="K23" s="3">
        <v>238228</v>
      </c>
      <c r="M23" s="3">
        <v>1041492769</v>
      </c>
      <c r="O23" s="3">
        <v>1045344829</v>
      </c>
      <c r="Q23" s="3">
        <v>-3852060</v>
      </c>
      <c r="S23" s="3"/>
      <c r="T23" s="3"/>
    </row>
    <row r="24" spans="1:20" x14ac:dyDescent="0.5">
      <c r="A24" s="1" t="s">
        <v>25</v>
      </c>
      <c r="C24" s="3">
        <v>0</v>
      </c>
      <c r="E24" s="3">
        <v>0</v>
      </c>
      <c r="G24" s="3">
        <v>-388</v>
      </c>
      <c r="I24" s="3">
        <v>388</v>
      </c>
      <c r="K24" s="3">
        <v>0</v>
      </c>
      <c r="M24" s="3">
        <v>0</v>
      </c>
      <c r="O24" s="3">
        <v>0</v>
      </c>
      <c r="Q24" s="3">
        <v>0</v>
      </c>
      <c r="S24" s="3"/>
      <c r="T24" s="3"/>
    </row>
    <row r="25" spans="1:20" x14ac:dyDescent="0.5">
      <c r="A25" s="1" t="s">
        <v>42</v>
      </c>
      <c r="C25" s="3">
        <v>2831</v>
      </c>
      <c r="E25" s="3">
        <v>2701020411</v>
      </c>
      <c r="G25" s="3">
        <v>2661393594</v>
      </c>
      <c r="I25" s="3">
        <v>39626817</v>
      </c>
      <c r="K25" s="3">
        <v>2831</v>
      </c>
      <c r="M25" s="3">
        <v>2701020411</v>
      </c>
      <c r="O25" s="3">
        <v>2518674785</v>
      </c>
      <c r="Q25" s="3">
        <v>182345626</v>
      </c>
      <c r="S25" s="3"/>
      <c r="T25" s="3"/>
    </row>
    <row r="26" spans="1:20" x14ac:dyDescent="0.5">
      <c r="A26" s="1" t="s">
        <v>54</v>
      </c>
      <c r="C26" s="3">
        <v>3851</v>
      </c>
      <c r="E26" s="3">
        <v>3267828318</v>
      </c>
      <c r="G26" s="3">
        <v>3217812895</v>
      </c>
      <c r="I26" s="3">
        <v>50015423</v>
      </c>
      <c r="K26" s="3">
        <v>3851</v>
      </c>
      <c r="M26" s="3">
        <v>3267828318</v>
      </c>
      <c r="O26" s="3">
        <v>3004694829</v>
      </c>
      <c r="Q26" s="3">
        <v>263133489</v>
      </c>
      <c r="S26" s="3"/>
      <c r="T26" s="3"/>
    </row>
    <row r="27" spans="1:20" x14ac:dyDescent="0.5">
      <c r="A27" s="1" t="s">
        <v>57</v>
      </c>
      <c r="C27" s="3">
        <v>2960</v>
      </c>
      <c r="E27" s="3">
        <v>2491305968</v>
      </c>
      <c r="G27" s="3">
        <v>2560173222</v>
      </c>
      <c r="I27" s="3">
        <v>-68867254</v>
      </c>
      <c r="K27" s="3">
        <v>2960</v>
      </c>
      <c r="M27" s="3">
        <v>2491305968</v>
      </c>
      <c r="O27" s="3">
        <v>2349204841</v>
      </c>
      <c r="Q27" s="3">
        <v>142101127</v>
      </c>
      <c r="S27" s="3"/>
      <c r="T27" s="3"/>
    </row>
    <row r="28" spans="1:20" x14ac:dyDescent="0.5">
      <c r="A28" s="1" t="s">
        <v>63</v>
      </c>
      <c r="C28" s="3">
        <v>2350</v>
      </c>
      <c r="E28" s="3">
        <v>1860862657</v>
      </c>
      <c r="G28" s="3">
        <v>1827968620</v>
      </c>
      <c r="I28" s="3">
        <v>32894037</v>
      </c>
      <c r="K28" s="3">
        <v>2350</v>
      </c>
      <c r="M28" s="3">
        <v>1860862657</v>
      </c>
      <c r="O28" s="3">
        <v>1748753902</v>
      </c>
      <c r="Q28" s="3">
        <v>112108755</v>
      </c>
      <c r="S28" s="3"/>
      <c r="T28" s="3"/>
    </row>
    <row r="29" spans="1:20" x14ac:dyDescent="0.5">
      <c r="A29" s="1" t="s">
        <v>46</v>
      </c>
      <c r="C29" s="3">
        <v>6015</v>
      </c>
      <c r="E29" s="3">
        <v>4173533109</v>
      </c>
      <c r="G29" s="3">
        <v>4056742982</v>
      </c>
      <c r="I29" s="3">
        <v>116790127</v>
      </c>
      <c r="K29" s="3">
        <v>6015</v>
      </c>
      <c r="M29" s="3">
        <v>4173533109</v>
      </c>
      <c r="O29" s="3">
        <v>3997165446</v>
      </c>
      <c r="Q29" s="3">
        <v>176367663</v>
      </c>
      <c r="S29" s="3"/>
      <c r="T29" s="3"/>
    </row>
    <row r="30" spans="1:20" x14ac:dyDescent="0.5">
      <c r="A30" s="1" t="s">
        <v>49</v>
      </c>
      <c r="C30" s="3">
        <v>1602</v>
      </c>
      <c r="E30" s="3">
        <v>1555404211</v>
      </c>
      <c r="G30" s="3">
        <v>1536742907</v>
      </c>
      <c r="I30" s="3">
        <v>18661304</v>
      </c>
      <c r="K30" s="3">
        <v>1602</v>
      </c>
      <c r="M30" s="3">
        <v>1555404211</v>
      </c>
      <c r="O30" s="3">
        <v>1515327726</v>
      </c>
      <c r="Q30" s="3">
        <v>40076485</v>
      </c>
      <c r="S30" s="3"/>
      <c r="T30" s="3"/>
    </row>
    <row r="31" spans="1:20" x14ac:dyDescent="0.5">
      <c r="A31" s="1" t="s">
        <v>52</v>
      </c>
      <c r="C31" s="3">
        <v>9</v>
      </c>
      <c r="E31" s="3">
        <v>8586693</v>
      </c>
      <c r="G31" s="3">
        <v>8424452</v>
      </c>
      <c r="I31" s="3">
        <v>162241</v>
      </c>
      <c r="K31" s="3">
        <v>9</v>
      </c>
      <c r="M31" s="3">
        <v>8586693</v>
      </c>
      <c r="O31" s="3">
        <v>8128562</v>
      </c>
      <c r="Q31" s="3">
        <v>458131</v>
      </c>
      <c r="S31" s="3"/>
      <c r="T31" s="3"/>
    </row>
    <row r="32" spans="1:20" x14ac:dyDescent="0.5">
      <c r="A32" s="1" t="s">
        <v>60</v>
      </c>
      <c r="C32" s="3">
        <v>9388</v>
      </c>
      <c r="E32" s="3">
        <v>5692602268</v>
      </c>
      <c r="G32" s="3">
        <v>5545894424</v>
      </c>
      <c r="I32" s="3">
        <v>146707844</v>
      </c>
      <c r="K32" s="3">
        <v>9388</v>
      </c>
      <c r="M32" s="3">
        <v>5692602268</v>
      </c>
      <c r="O32" s="3">
        <v>5117387353</v>
      </c>
      <c r="Q32" s="3">
        <v>575214915</v>
      </c>
      <c r="S32" s="3"/>
      <c r="T32" s="3"/>
    </row>
    <row r="33" spans="5:17" ht="22.5" thickBot="1" x14ac:dyDescent="0.55000000000000004">
      <c r="E33" s="6">
        <f>SUM(E8:E32)</f>
        <v>39149701565</v>
      </c>
      <c r="G33" s="6">
        <f>SUM(G8:G32)</f>
        <v>38042466421</v>
      </c>
      <c r="I33" s="6">
        <f>SUM(I8:I32)</f>
        <v>1107235144</v>
      </c>
      <c r="M33" s="6">
        <f>SUM(M8:M32)</f>
        <v>39149701565</v>
      </c>
      <c r="O33" s="6">
        <f>SUM(O8:O32)</f>
        <v>38995547353</v>
      </c>
      <c r="Q33" s="6">
        <f>SUM(Q8:Q32)</f>
        <v>154154212</v>
      </c>
    </row>
    <row r="34" spans="5:17" ht="22.5" thickTop="1" x14ac:dyDescent="0.5"/>
    <row r="35" spans="5:17" x14ac:dyDescent="0.5">
      <c r="I3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4"/>
  <sheetViews>
    <sheetView rightToLeft="1" workbookViewId="0">
      <selection activeCell="Q18" sqref="Q18:Q22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7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 x14ac:dyDescent="0.5">
      <c r="A3" s="15" t="s">
        <v>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 x14ac:dyDescent="0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 x14ac:dyDescent="0.5">
      <c r="A6" s="12" t="s">
        <v>3</v>
      </c>
      <c r="C6" s="13" t="s">
        <v>84</v>
      </c>
      <c r="D6" s="13" t="s">
        <v>84</v>
      </c>
      <c r="E6" s="13" t="s">
        <v>84</v>
      </c>
      <c r="F6" s="13" t="s">
        <v>84</v>
      </c>
      <c r="G6" s="13" t="s">
        <v>84</v>
      </c>
      <c r="H6" s="13" t="s">
        <v>84</v>
      </c>
      <c r="I6" s="13" t="s">
        <v>84</v>
      </c>
      <c r="K6" s="13" t="s">
        <v>85</v>
      </c>
      <c r="L6" s="13" t="s">
        <v>85</v>
      </c>
      <c r="M6" s="13" t="s">
        <v>85</v>
      </c>
      <c r="N6" s="13" t="s">
        <v>85</v>
      </c>
      <c r="O6" s="13" t="s">
        <v>85</v>
      </c>
      <c r="P6" s="13" t="s">
        <v>85</v>
      </c>
      <c r="Q6" s="13" t="s">
        <v>85</v>
      </c>
    </row>
    <row r="7" spans="1:17" ht="22.5" x14ac:dyDescent="0.5">
      <c r="A7" s="13" t="s">
        <v>3</v>
      </c>
      <c r="C7" s="15" t="s">
        <v>7</v>
      </c>
      <c r="E7" s="16" t="s">
        <v>100</v>
      </c>
      <c r="G7" s="16" t="s">
        <v>101</v>
      </c>
      <c r="I7" s="16" t="s">
        <v>103</v>
      </c>
      <c r="K7" s="16" t="s">
        <v>7</v>
      </c>
      <c r="M7" s="16" t="s">
        <v>100</v>
      </c>
      <c r="O7" s="16" t="s">
        <v>101</v>
      </c>
      <c r="Q7" s="16" t="s">
        <v>103</v>
      </c>
    </row>
    <row r="8" spans="1:17" x14ac:dyDescent="0.5">
      <c r="A8" s="1" t="s">
        <v>24</v>
      </c>
      <c r="C8" s="3">
        <v>1</v>
      </c>
      <c r="E8" s="3">
        <v>1</v>
      </c>
      <c r="G8" s="3">
        <v>23750</v>
      </c>
      <c r="I8" s="3">
        <v>-23749</v>
      </c>
      <c r="K8" s="3">
        <v>1</v>
      </c>
      <c r="M8" s="3">
        <v>1</v>
      </c>
      <c r="O8" s="3">
        <v>23750</v>
      </c>
      <c r="Q8" s="3">
        <v>-23749</v>
      </c>
    </row>
    <row r="9" spans="1:17" x14ac:dyDescent="0.5">
      <c r="A9" s="1" t="s">
        <v>25</v>
      </c>
      <c r="C9" s="3">
        <v>1</v>
      </c>
      <c r="E9" s="3">
        <v>1</v>
      </c>
      <c r="G9" s="3">
        <v>10815</v>
      </c>
      <c r="I9" s="3">
        <v>-10814</v>
      </c>
      <c r="K9" s="3">
        <v>99786</v>
      </c>
      <c r="M9" s="3">
        <v>998916476</v>
      </c>
      <c r="O9" s="3">
        <v>1079277073</v>
      </c>
      <c r="Q9" s="3">
        <v>-80360597</v>
      </c>
    </row>
    <row r="10" spans="1:17" x14ac:dyDescent="0.5">
      <c r="A10" s="1" t="s">
        <v>31</v>
      </c>
      <c r="C10" s="3">
        <v>200</v>
      </c>
      <c r="E10" s="3">
        <v>234706250</v>
      </c>
      <c r="G10" s="3">
        <v>231489000</v>
      </c>
      <c r="I10" s="3">
        <v>3217250</v>
      </c>
      <c r="K10" s="3">
        <v>200</v>
      </c>
      <c r="M10" s="3">
        <v>234706250</v>
      </c>
      <c r="O10" s="3">
        <v>231489000</v>
      </c>
      <c r="Q10" s="3">
        <v>3217250</v>
      </c>
    </row>
    <row r="11" spans="1:17" x14ac:dyDescent="0.5">
      <c r="A11" s="1" t="s">
        <v>104</v>
      </c>
      <c r="C11" s="3">
        <v>0</v>
      </c>
      <c r="E11" s="3">
        <v>0</v>
      </c>
      <c r="G11" s="3">
        <v>0</v>
      </c>
      <c r="I11" s="3">
        <v>0</v>
      </c>
      <c r="K11" s="3">
        <v>142536</v>
      </c>
      <c r="M11" s="3">
        <v>890645745</v>
      </c>
      <c r="O11" s="3">
        <v>941572996</v>
      </c>
      <c r="Q11" s="3">
        <v>-50927251</v>
      </c>
    </row>
    <row r="12" spans="1:17" x14ac:dyDescent="0.5">
      <c r="A12" s="1" t="s">
        <v>105</v>
      </c>
      <c r="C12" s="3">
        <v>0</v>
      </c>
      <c r="E12" s="3">
        <v>0</v>
      </c>
      <c r="G12" s="3">
        <v>0</v>
      </c>
      <c r="I12" s="3">
        <v>0</v>
      </c>
      <c r="K12" s="3">
        <v>117629</v>
      </c>
      <c r="M12" s="3">
        <v>1207064985</v>
      </c>
      <c r="O12" s="3">
        <v>1156498673</v>
      </c>
      <c r="Q12" s="3">
        <v>50566312</v>
      </c>
    </row>
    <row r="13" spans="1:17" x14ac:dyDescent="0.5">
      <c r="A13" s="1" t="s">
        <v>26</v>
      </c>
      <c r="C13" s="3">
        <v>0</v>
      </c>
      <c r="E13" s="3">
        <v>0</v>
      </c>
      <c r="G13" s="3">
        <v>0</v>
      </c>
      <c r="I13" s="3">
        <v>0</v>
      </c>
      <c r="K13" s="3">
        <v>17681</v>
      </c>
      <c r="M13" s="3">
        <v>516787455</v>
      </c>
      <c r="O13" s="3">
        <v>554549893</v>
      </c>
      <c r="Q13" s="3">
        <v>-37762438</v>
      </c>
    </row>
    <row r="14" spans="1:17" x14ac:dyDescent="0.5">
      <c r="A14" s="1" t="s">
        <v>106</v>
      </c>
      <c r="C14" s="3">
        <v>0</v>
      </c>
      <c r="E14" s="3">
        <v>0</v>
      </c>
      <c r="G14" s="3">
        <v>0</v>
      </c>
      <c r="I14" s="3">
        <v>0</v>
      </c>
      <c r="K14" s="3">
        <v>372812</v>
      </c>
      <c r="M14" s="3">
        <v>1291047956</v>
      </c>
      <c r="O14" s="3">
        <v>1352378285</v>
      </c>
      <c r="Q14" s="3">
        <v>-61330329</v>
      </c>
    </row>
    <row r="15" spans="1:17" x14ac:dyDescent="0.5">
      <c r="A15" s="1" t="s">
        <v>107</v>
      </c>
      <c r="C15" s="3">
        <v>0</v>
      </c>
      <c r="E15" s="3">
        <v>0</v>
      </c>
      <c r="G15" s="3">
        <v>0</v>
      </c>
      <c r="I15" s="3">
        <v>0</v>
      </c>
      <c r="K15" s="3">
        <v>74646</v>
      </c>
      <c r="M15" s="3">
        <v>287697965</v>
      </c>
      <c r="O15" s="3">
        <v>395371353</v>
      </c>
      <c r="Q15" s="3">
        <v>-107673388</v>
      </c>
    </row>
    <row r="16" spans="1:17" x14ac:dyDescent="0.5">
      <c r="A16" s="1" t="s">
        <v>108</v>
      </c>
      <c r="C16" s="3">
        <v>0</v>
      </c>
      <c r="E16" s="3">
        <v>0</v>
      </c>
      <c r="G16" s="3">
        <v>0</v>
      </c>
      <c r="I16" s="3">
        <v>0</v>
      </c>
      <c r="K16" s="3">
        <v>1394767</v>
      </c>
      <c r="M16" s="3">
        <v>4493543290</v>
      </c>
      <c r="O16" s="3">
        <v>8276327827</v>
      </c>
      <c r="Q16" s="3">
        <v>-3782784537</v>
      </c>
    </row>
    <row r="17" spans="1:17" x14ac:dyDescent="0.5">
      <c r="A17" s="1" t="s">
        <v>109</v>
      </c>
      <c r="C17" s="3">
        <v>0</v>
      </c>
      <c r="E17" s="3">
        <v>0</v>
      </c>
      <c r="G17" s="3">
        <v>0</v>
      </c>
      <c r="I17" s="3">
        <v>0</v>
      </c>
      <c r="K17" s="3">
        <v>325403</v>
      </c>
      <c r="M17" s="3">
        <v>6469733915</v>
      </c>
      <c r="O17" s="3">
        <v>6641819342</v>
      </c>
      <c r="Q17" s="3">
        <v>-172085427</v>
      </c>
    </row>
    <row r="18" spans="1:17" x14ac:dyDescent="0.5">
      <c r="A18" s="1" t="s">
        <v>57</v>
      </c>
      <c r="C18" s="3">
        <v>3602</v>
      </c>
      <c r="E18" s="3">
        <v>3002263042</v>
      </c>
      <c r="G18" s="3">
        <v>2858728323</v>
      </c>
      <c r="I18" s="3">
        <v>143534719</v>
      </c>
      <c r="K18" s="3">
        <v>3602</v>
      </c>
      <c r="M18" s="3">
        <v>3002263042</v>
      </c>
      <c r="O18" s="3">
        <v>2858728323</v>
      </c>
      <c r="Q18" s="3">
        <v>143534719</v>
      </c>
    </row>
    <row r="19" spans="1:17" x14ac:dyDescent="0.5">
      <c r="A19" s="1" t="s">
        <v>49</v>
      </c>
      <c r="C19" s="3">
        <v>1566</v>
      </c>
      <c r="E19" s="3">
        <v>1501521802</v>
      </c>
      <c r="G19" s="3">
        <v>1481275418</v>
      </c>
      <c r="I19" s="3">
        <v>20246384</v>
      </c>
      <c r="K19" s="3">
        <v>1566</v>
      </c>
      <c r="M19" s="3">
        <v>1501521802</v>
      </c>
      <c r="O19" s="3">
        <v>1481275418</v>
      </c>
      <c r="Q19" s="3">
        <v>20246384</v>
      </c>
    </row>
    <row r="20" spans="1:17" x14ac:dyDescent="0.5">
      <c r="A20" s="1" t="s">
        <v>110</v>
      </c>
      <c r="C20" s="3">
        <v>0</v>
      </c>
      <c r="E20" s="3">
        <v>0</v>
      </c>
      <c r="G20" s="3">
        <v>0</v>
      </c>
      <c r="I20" s="3">
        <v>0</v>
      </c>
      <c r="K20" s="3">
        <v>1903</v>
      </c>
      <c r="M20" s="3">
        <v>1903000000</v>
      </c>
      <c r="O20" s="3">
        <v>1853140385</v>
      </c>
      <c r="Q20" s="3">
        <v>49859615</v>
      </c>
    </row>
    <row r="21" spans="1:17" x14ac:dyDescent="0.5">
      <c r="A21" s="1" t="s">
        <v>111</v>
      </c>
      <c r="C21" s="3">
        <v>0</v>
      </c>
      <c r="E21" s="3">
        <v>0</v>
      </c>
      <c r="G21" s="3">
        <v>0</v>
      </c>
      <c r="I21" s="3">
        <v>0</v>
      </c>
      <c r="K21" s="3">
        <v>1223</v>
      </c>
      <c r="M21" s="3">
        <v>1223000000</v>
      </c>
      <c r="O21" s="3">
        <v>1206981257</v>
      </c>
      <c r="Q21" s="3">
        <v>16018743</v>
      </c>
    </row>
    <row r="22" spans="1:17" x14ac:dyDescent="0.5">
      <c r="A22" s="1" t="s">
        <v>112</v>
      </c>
      <c r="C22" s="3">
        <v>0</v>
      </c>
      <c r="E22" s="3">
        <v>0</v>
      </c>
      <c r="G22" s="3">
        <v>0</v>
      </c>
      <c r="I22" s="3">
        <v>0</v>
      </c>
      <c r="K22" s="3">
        <v>1726</v>
      </c>
      <c r="M22" s="3">
        <v>1726000000</v>
      </c>
      <c r="O22" s="3">
        <v>1654887395</v>
      </c>
      <c r="Q22" s="3">
        <v>71112605</v>
      </c>
    </row>
    <row r="23" spans="1:17" ht="22.5" thickBot="1" x14ac:dyDescent="0.55000000000000004">
      <c r="E23" s="6">
        <f>SUM(E8:E22)</f>
        <v>4738491096</v>
      </c>
      <c r="G23" s="6">
        <f>SUM(G8:G22)</f>
        <v>4571527306</v>
      </c>
      <c r="I23" s="6">
        <f>SUM(I8:I22)</f>
        <v>166963790</v>
      </c>
      <c r="M23" s="6">
        <f>SUM(M8:M22)</f>
        <v>25745928882</v>
      </c>
      <c r="O23" s="6">
        <f>SUM(O8:O22)</f>
        <v>29684320970</v>
      </c>
      <c r="Q23" s="6">
        <f>SUM(Q8:Q22)</f>
        <v>-3938392088</v>
      </c>
    </row>
    <row r="24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Abbas Akrami</cp:lastModifiedBy>
  <dcterms:created xsi:type="dcterms:W3CDTF">2022-03-28T10:00:40Z</dcterms:created>
  <dcterms:modified xsi:type="dcterms:W3CDTF">2022-03-30T04:49:03Z</dcterms:modified>
</cp:coreProperties>
</file>