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دی ماه- جهت بررسی\"/>
    </mc:Choice>
  </mc:AlternateContent>
  <xr:revisionPtr revIDLastSave="0" documentId="13_ncr:1_{73D52FF8-4F3A-4796-BCD8-872FA999022C}" xr6:coauthVersionLast="47" xr6:coauthVersionMax="47" xr10:uidLastSave="{00000000-0000-0000-0000-000000000000}"/>
  <bookViews>
    <workbookView xWindow="0" yWindow="735" windowWidth="27840" windowHeight="14865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C10" i="15"/>
  <c r="E9" i="14"/>
  <c r="C9" i="14"/>
  <c r="E9" i="13"/>
  <c r="G8" i="13" s="1"/>
  <c r="G9" i="13" s="1"/>
  <c r="I9" i="13"/>
  <c r="K8" i="13" s="1"/>
  <c r="K9" i="13" s="1"/>
  <c r="M17" i="12"/>
  <c r="O17" i="12"/>
  <c r="Q8" i="12"/>
  <c r="I16" i="12"/>
  <c r="I10" i="12"/>
  <c r="Q9" i="12"/>
  <c r="Q10" i="12"/>
  <c r="Q11" i="12"/>
  <c r="Q12" i="12"/>
  <c r="Q13" i="12"/>
  <c r="Q14" i="12"/>
  <c r="Q15" i="12"/>
  <c r="Q16" i="12"/>
  <c r="I9" i="12"/>
  <c r="I11" i="12"/>
  <c r="I12" i="12"/>
  <c r="I13" i="12"/>
  <c r="I14" i="12"/>
  <c r="I15" i="12"/>
  <c r="I8" i="12"/>
  <c r="I17" i="12" s="1"/>
  <c r="C8" i="15" s="1"/>
  <c r="C17" i="12"/>
  <c r="E17" i="12"/>
  <c r="G17" i="12"/>
  <c r="K17" i="12"/>
  <c r="Q28" i="11"/>
  <c r="O28" i="11"/>
  <c r="S27" i="11"/>
  <c r="S26" i="11"/>
  <c r="M28" i="11"/>
  <c r="E28" i="11"/>
  <c r="G28" i="11"/>
  <c r="C28" i="11"/>
  <c r="I26" i="11"/>
  <c r="I27" i="11"/>
  <c r="K27" i="11" s="1"/>
  <c r="O11" i="8"/>
  <c r="I8" i="11"/>
  <c r="S8" i="11"/>
  <c r="S28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I16" i="11"/>
  <c r="I9" i="11"/>
  <c r="I10" i="11"/>
  <c r="I28" i="11" s="1"/>
  <c r="I11" i="11"/>
  <c r="I12" i="11"/>
  <c r="I13" i="11"/>
  <c r="I14" i="11"/>
  <c r="I15" i="11"/>
  <c r="I17" i="11"/>
  <c r="I18" i="11"/>
  <c r="I19" i="11"/>
  <c r="I20" i="11"/>
  <c r="I21" i="11"/>
  <c r="I22" i="11"/>
  <c r="I23" i="11"/>
  <c r="I24" i="11"/>
  <c r="I25" i="11"/>
  <c r="F22" i="10"/>
  <c r="D18" i="10"/>
  <c r="F18" i="10"/>
  <c r="O15" i="10"/>
  <c r="M15" i="10"/>
  <c r="G15" i="10"/>
  <c r="E15" i="10"/>
  <c r="Q9" i="10"/>
  <c r="Q10" i="10"/>
  <c r="Q11" i="10"/>
  <c r="Q12" i="10"/>
  <c r="Q13" i="10"/>
  <c r="Q14" i="10"/>
  <c r="Q8" i="10"/>
  <c r="Q15" i="10" s="1"/>
  <c r="I9" i="10"/>
  <c r="I10" i="10"/>
  <c r="I11" i="10"/>
  <c r="I12" i="10"/>
  <c r="I13" i="10"/>
  <c r="I14" i="10"/>
  <c r="I8" i="10"/>
  <c r="I15" i="10" s="1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8" i="9"/>
  <c r="F41" i="9"/>
  <c r="E34" i="9"/>
  <c r="G34" i="9"/>
  <c r="M34" i="9"/>
  <c r="O34" i="9"/>
  <c r="S9" i="8"/>
  <c r="S10" i="8"/>
  <c r="K11" i="8"/>
  <c r="M9" i="8"/>
  <c r="M10" i="8"/>
  <c r="E10" i="8"/>
  <c r="E9" i="8"/>
  <c r="I11" i="8"/>
  <c r="S8" i="8"/>
  <c r="S11" i="8" s="1"/>
  <c r="M8" i="8"/>
  <c r="M11" i="8" s="1"/>
  <c r="Q11" i="8"/>
  <c r="S9" i="7"/>
  <c r="Q9" i="7"/>
  <c r="O9" i="7"/>
  <c r="M9" i="7"/>
  <c r="K9" i="7"/>
  <c r="I9" i="7"/>
  <c r="S10" i="6"/>
  <c r="K10" i="6"/>
  <c r="M10" i="6"/>
  <c r="O10" i="6"/>
  <c r="Q10" i="6"/>
  <c r="AK17" i="3"/>
  <c r="AI17" i="3"/>
  <c r="AG17" i="3"/>
  <c r="AA17" i="3"/>
  <c r="W17" i="3"/>
  <c r="S17" i="3"/>
  <c r="Q17" i="3"/>
  <c r="Y27" i="1"/>
  <c r="W27" i="1"/>
  <c r="U27" i="1"/>
  <c r="O27" i="1"/>
  <c r="K27" i="1"/>
  <c r="G27" i="1"/>
  <c r="E27" i="1"/>
  <c r="K26" i="11" l="1"/>
  <c r="C7" i="15"/>
  <c r="C9" i="15"/>
  <c r="Q17" i="12"/>
  <c r="U27" i="11"/>
  <c r="U26" i="11"/>
  <c r="U19" i="11"/>
  <c r="U8" i="11"/>
  <c r="U22" i="11"/>
  <c r="U9" i="11"/>
  <c r="U13" i="11"/>
  <c r="U17" i="11"/>
  <c r="U21" i="11"/>
  <c r="U25" i="11"/>
  <c r="U18" i="11"/>
  <c r="Q34" i="9"/>
  <c r="I34" i="9"/>
  <c r="C11" i="15" l="1"/>
  <c r="U23" i="11"/>
  <c r="U20" i="11"/>
  <c r="U16" i="11"/>
  <c r="U15" i="11"/>
  <c r="U24" i="11"/>
  <c r="U10" i="11"/>
  <c r="U11" i="11"/>
  <c r="U14" i="11"/>
  <c r="U12" i="11"/>
  <c r="K10" i="11"/>
  <c r="K14" i="11"/>
  <c r="K18" i="11"/>
  <c r="K8" i="11"/>
  <c r="K11" i="11"/>
  <c r="K15" i="11"/>
  <c r="K19" i="11"/>
  <c r="K23" i="11"/>
  <c r="K13" i="11"/>
  <c r="K12" i="11"/>
  <c r="K16" i="11"/>
  <c r="K20" i="11"/>
  <c r="K24" i="11"/>
  <c r="K9" i="11"/>
  <c r="K17" i="11"/>
  <c r="K21" i="11"/>
  <c r="K25" i="11"/>
  <c r="K22" i="11"/>
  <c r="E10" i="15" l="1"/>
  <c r="E8" i="15"/>
  <c r="E7" i="15"/>
  <c r="E11" i="15" s="1"/>
  <c r="E9" i="15"/>
  <c r="U28" i="11"/>
  <c r="K28" i="11"/>
</calcChain>
</file>

<file path=xl/sharedStrings.xml><?xml version="1.0" encoding="utf-8"?>
<sst xmlns="http://schemas.openxmlformats.org/spreadsheetml/2006/main" count="510" uniqueCount="128">
  <si>
    <t>صندوق سرمایه‌گذاری مشترک مدرسه کسب و کار صوفی رازی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</si>
  <si>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</si>
  <si>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</si>
  <si>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</si>
  <si>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</si>
  <si>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</si>
  <si>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</si>
  <si>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</si>
  <si>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</si>
  <si>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</si>
  <si>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</si>
  <si>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</si>
  <si>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</si>
  <si>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</si>
  <si>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</si>
  <si>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تندگویان</t>
  </si>
  <si>
    <t>توسعه سامانه ی نرم افزاری نگین</t>
  </si>
  <si>
    <t>توسعه‌معادن‌وفلزات‌</t>
  </si>
  <si>
    <t>حفاری شمال</t>
  </si>
  <si>
    <t>ریل پرداز نو آفرین</t>
  </si>
  <si>
    <t>زغال سنگ پروده طبس</t>
  </si>
  <si>
    <t>سخت آژند</t>
  </si>
  <si>
    <t>سرمایه گذاری سیمان تامین</t>
  </si>
  <si>
    <t>سهامی ذوب آهن  اصفهان</t>
  </si>
  <si>
    <t>فولاد امیرکبیرکاشان</t>
  </si>
  <si>
    <t>فولاد مبارکه اصفهان</t>
  </si>
  <si>
    <t>گسترش نفت و گاز پارسیان</t>
  </si>
  <si>
    <t>مبین انرژی خلیج فارس</t>
  </si>
  <si>
    <t>ملی‌ صنایع‌ مس‌ ایران‌</t>
  </si>
  <si>
    <t>نفت سپاهان</t>
  </si>
  <si>
    <t>فروسیلیس‌ ایران‌</t>
  </si>
  <si>
    <t>سیمان‌مازندران‌</t>
  </si>
  <si>
    <t>ذوب آهن اصفهان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</si>
  <si>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</si>
  <si>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</si>
  <si>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</si>
  <si>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</si>
  <si>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</si>
  <si>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</si>
  <si>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</si>
  <si>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</si>
  <si>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</si>
  <si>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</si>
  <si>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</si>
  <si>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</si>
  <si>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</si>
  <si>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</si>
  <si>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</si>
  <si>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</si>
  <si>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</si>
  <si>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</si>
  <si>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</si>
  <si>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</si>
  <si>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</si>
  <si>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</si>
  <si>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</si>
  <si>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</si>
  <si>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</si>
  <si>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اسنادخزانه-م5بودجه99-020218</t>
  </si>
  <si>
    <t>1399/09/05</t>
  </si>
  <si>
    <t>1402/02/18</t>
  </si>
  <si>
    <t>اسنادخزانه-م18بودجه99-010323</t>
  </si>
  <si>
    <t>1400/01/14</t>
  </si>
  <si>
    <t>1401/03/23</t>
  </si>
  <si>
    <t>اسنادخزانه-م4بودجه00-030522</t>
  </si>
  <si>
    <t>1400/03/11</t>
  </si>
  <si>
    <t>1403/05/22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</si>
  <si>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</si>
  <si>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</si>
  <si>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</si>
  <si>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</si>
  <si>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</si>
  <si>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</si>
  <si>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</si>
  <si>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</si>
  <si>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</si>
  <si>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</si>
  <si>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</si>
  <si>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</si>
  <si>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</si>
  <si>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</si>
  <si>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</si>
  <si>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</si>
  <si>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</si>
  <si>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</si>
  <si>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</si>
  <si>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</si>
  <si>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</si>
  <si>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</si>
  <si>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</si>
  <si>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</si>
  <si>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</si>
  <si>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</si>
  <si>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</si>
  <si>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</si>
  <si>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</si>
  <si>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</si>
  <si>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</si>
  <si>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</si>
  <si>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1400/10/29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</si>
  <si>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</si>
  <si>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</si>
  <si>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</si>
  <si>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</si>
  <si>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اسنادخزانه-م9بودجه98-000923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</si>
  <si>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</si>
  <si>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</si>
  <si>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</si>
  <si>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</si>
  <si>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</si>
  <si>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</si>
  <si>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</si>
  <si>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</si>
  <si>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</si>
  <si>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</si>
  <si>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</si>
  <si>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</si>
  <si>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</si>
  <si>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</si>
  <si>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1400/10/01</t>
  </si>
  <si>
    <t>-</t>
  </si>
  <si>
    <t>شرکت پالایش نفت بندرعباس</t>
  </si>
  <si>
    <t> شرکت بانک ملت</t>
  </si>
  <si>
    <t>1400/04/27</t>
  </si>
  <si>
    <t>1400/04/29</t>
  </si>
  <si>
    <t xml:space="preserve">از ابتدای سال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</si>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</sst>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0" fontId="4" fillId="0" borderId="0" xfId="0" applyFon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3" fontId="2" fillId="0" borderId="0" xfId="0" applyNumberFormat="1" applyFont="1" applyFill="1"/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</xdr:row>
          <xdr:rowOff>9525</xdr:rowOff>
        </xdr:from>
        <xdr:to>
          <xdr:col>10</xdr:col>
          <xdr:colOff>485775</xdr:colOff>
          <xdr:row>35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1195608-8710-4F96-BD45-2BA78A3C4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6DBF-7B82-4317-AE29-E39DE7F1999F}">
  <dimension ref="A1"/>
  <sheetViews>
    <sheetView rightToLeft="1" tabSelected="1" workbookViewId="0">
      <selection activeCell="M22" sqref="M22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266700</xdr:colOff>
                <xdr:row>1</xdr:row>
                <xdr:rowOff>9525</xdr:rowOff>
              </from>
              <to>
                <xdr:col>10</xdr:col>
                <xdr:colOff>495300</xdr:colOff>
                <xdr:row>35</xdr:row>
                <xdr:rowOff>85725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9"/>
  <sheetViews>
    <sheetView rightToLeft="1" topLeftCell="A13" workbookViewId="0">
      <selection activeCell="M28" sqref="M28:Q28"/>
    </sheetView>
  </sheetViews>
  <sheetFormatPr defaultRowHeight="24"/>
  <cols>
    <col min="1" max="1" width="29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>
      <c r="A3" s="20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>
      <c r="A6" s="21" t="s">
        <v>3</v>
      </c>
      <c r="C6" s="22" t="s">
        <v>85</v>
      </c>
      <c r="D6" s="22" t="s">
        <v>85</v>
      </c>
      <c r="E6" s="22" t="s">
        <v>85</v>
      </c>
      <c r="F6" s="22" t="s">
        <v>85</v>
      </c>
      <c r="G6" s="22" t="s">
        <v>85</v>
      </c>
      <c r="H6" s="22" t="s">
        <v>85</v>
      </c>
      <c r="I6" s="22" t="s">
        <v>85</v>
      </c>
      <c r="J6" s="22" t="s">
        <v>85</v>
      </c>
      <c r="K6" s="22" t="s">
        <v>85</v>
      </c>
      <c r="M6" s="22" t="s">
        <v>86</v>
      </c>
      <c r="N6" s="22" t="s">
        <v>86</v>
      </c>
      <c r="O6" s="22" t="s">
        <v>86</v>
      </c>
      <c r="P6" s="22" t="s">
        <v>86</v>
      </c>
      <c r="Q6" s="22" t="s">
        <v>86</v>
      </c>
      <c r="R6" s="22" t="s">
        <v>86</v>
      </c>
      <c r="S6" s="22" t="s">
        <v>86</v>
      </c>
      <c r="T6" s="22" t="s">
        <v>86</v>
      </c>
      <c r="U6" s="22" t="s">
        <v>86</v>
      </c>
    </row>
    <row r="7" spans="1:21" ht="24.75">
      <c r="A7" s="22" t="s">
        <v>3</v>
      </c>
      <c r="C7" s="22" t="s">
        <v>105</v>
      </c>
      <c r="E7" s="22" t="s">
        <v>106</v>
      </c>
      <c r="G7" s="22" t="s">
        <v>107</v>
      </c>
      <c r="I7" s="22" t="s">
        <v>73</v>
      </c>
      <c r="K7" s="22" t="s">
        <v>108</v>
      </c>
      <c r="M7" s="22" t="s">
        <v>105</v>
      </c>
      <c r="O7" s="22" t="s">
        <v>106</v>
      </c>
      <c r="Q7" s="22" t="s">
        <v>107</v>
      </c>
      <c r="S7" s="22" t="s">
        <v>73</v>
      </c>
      <c r="U7" s="22" t="s">
        <v>108</v>
      </c>
    </row>
    <row r="8" spans="1:21">
      <c r="A8" s="1" t="s">
        <v>23</v>
      </c>
      <c r="C8" s="9">
        <v>0</v>
      </c>
      <c r="D8" s="9"/>
      <c r="E8" s="9">
        <v>68934602</v>
      </c>
      <c r="F8" s="9"/>
      <c r="G8" s="9">
        <v>-61330329</v>
      </c>
      <c r="H8" s="9"/>
      <c r="I8" s="9">
        <f>C8+E8+G8</f>
        <v>7604273</v>
      </c>
      <c r="J8" s="9"/>
      <c r="K8" s="7">
        <f>I8/$I$28</f>
        <v>-2.5850454194786365E-3</v>
      </c>
      <c r="L8" s="9"/>
      <c r="M8" s="9">
        <v>0</v>
      </c>
      <c r="N8" s="9"/>
      <c r="O8" s="9">
        <v>0</v>
      </c>
      <c r="P8" s="9"/>
      <c r="Q8" s="9">
        <v>-61330329</v>
      </c>
      <c r="R8" s="9"/>
      <c r="S8" s="9">
        <f>M8+O8+Q8</f>
        <v>-61330329</v>
      </c>
      <c r="T8" s="9"/>
      <c r="U8" s="7">
        <f>S8/$S$28</f>
        <v>1.0941515486098001E-2</v>
      </c>
    </row>
    <row r="9" spans="1:21">
      <c r="A9" s="1" t="s">
        <v>21</v>
      </c>
      <c r="C9" s="9">
        <v>0</v>
      </c>
      <c r="D9" s="9"/>
      <c r="E9" s="9">
        <v>103517838</v>
      </c>
      <c r="F9" s="9"/>
      <c r="G9" s="9">
        <v>-107673388</v>
      </c>
      <c r="H9" s="9"/>
      <c r="I9" s="9">
        <f t="shared" ref="I9:I27" si="0">C9+E9+G9</f>
        <v>-4155550</v>
      </c>
      <c r="J9" s="9"/>
      <c r="K9" s="7">
        <f t="shared" ref="K9:K27" si="1">I9/$I$28</f>
        <v>1.412664365536909E-3</v>
      </c>
      <c r="L9" s="9"/>
      <c r="M9" s="9">
        <v>0</v>
      </c>
      <c r="N9" s="9"/>
      <c r="O9" s="9">
        <v>0</v>
      </c>
      <c r="P9" s="9"/>
      <c r="Q9" s="9">
        <v>-107673388</v>
      </c>
      <c r="R9" s="9"/>
      <c r="S9" s="9">
        <f t="shared" ref="S9:S27" si="2">M9+O9+Q9</f>
        <v>-107673388</v>
      </c>
      <c r="T9" s="9"/>
      <c r="U9" s="7">
        <f t="shared" ref="U9:U27" si="3">S9/$S$28</f>
        <v>1.9209256846521052E-2</v>
      </c>
    </row>
    <row r="10" spans="1:21">
      <c r="A10" s="1" t="s">
        <v>16</v>
      </c>
      <c r="C10" s="9">
        <v>0</v>
      </c>
      <c r="D10" s="9"/>
      <c r="E10" s="9">
        <v>595535483</v>
      </c>
      <c r="F10" s="9"/>
      <c r="G10" s="9">
        <v>-172085427</v>
      </c>
      <c r="H10" s="9"/>
      <c r="I10" s="9">
        <f t="shared" si="0"/>
        <v>423450056</v>
      </c>
      <c r="J10" s="9"/>
      <c r="K10" s="7">
        <f t="shared" si="1"/>
        <v>-0.14395033261440932</v>
      </c>
      <c r="L10" s="9"/>
      <c r="M10" s="9">
        <v>0</v>
      </c>
      <c r="N10" s="9"/>
      <c r="O10" s="9">
        <v>0</v>
      </c>
      <c r="P10" s="9"/>
      <c r="Q10" s="9">
        <v>-172085427</v>
      </c>
      <c r="R10" s="9"/>
      <c r="S10" s="9">
        <f t="shared" si="2"/>
        <v>-172085427</v>
      </c>
      <c r="T10" s="9"/>
      <c r="U10" s="7">
        <f t="shared" si="3"/>
        <v>3.0700558682023163E-2</v>
      </c>
    </row>
    <row r="11" spans="1:21">
      <c r="A11" s="1" t="s">
        <v>25</v>
      </c>
      <c r="C11" s="9">
        <v>0</v>
      </c>
      <c r="D11" s="9"/>
      <c r="E11" s="9">
        <v>-497</v>
      </c>
      <c r="F11" s="9"/>
      <c r="G11" s="9">
        <v>0</v>
      </c>
      <c r="H11" s="9"/>
      <c r="I11" s="9">
        <f t="shared" si="0"/>
        <v>-497</v>
      </c>
      <c r="J11" s="9"/>
      <c r="K11" s="7">
        <f t="shared" si="1"/>
        <v>1.6895337312072861E-7</v>
      </c>
      <c r="L11" s="9"/>
      <c r="M11" s="9">
        <v>0</v>
      </c>
      <c r="N11" s="9"/>
      <c r="O11" s="9">
        <v>-1252</v>
      </c>
      <c r="P11" s="9"/>
      <c r="Q11" s="9">
        <v>-80349783</v>
      </c>
      <c r="R11" s="9"/>
      <c r="S11" s="9">
        <f t="shared" si="2"/>
        <v>-80351035</v>
      </c>
      <c r="T11" s="9"/>
      <c r="U11" s="7">
        <f t="shared" si="3"/>
        <v>1.4334866747192934E-2</v>
      </c>
    </row>
    <row r="12" spans="1:21">
      <c r="A12" s="1" t="s">
        <v>26</v>
      </c>
      <c r="C12" s="9">
        <v>79332789</v>
      </c>
      <c r="D12" s="9"/>
      <c r="E12" s="9">
        <v>-121411269</v>
      </c>
      <c r="F12" s="9"/>
      <c r="G12" s="9">
        <v>0</v>
      </c>
      <c r="H12" s="9"/>
      <c r="I12" s="9">
        <f t="shared" si="0"/>
        <v>-42078480</v>
      </c>
      <c r="J12" s="9"/>
      <c r="K12" s="7">
        <f t="shared" si="1"/>
        <v>1.4304428836605869E-2</v>
      </c>
      <c r="L12" s="9"/>
      <c r="M12" s="9">
        <v>79332789</v>
      </c>
      <c r="N12" s="9"/>
      <c r="O12" s="9">
        <v>-108909824</v>
      </c>
      <c r="P12" s="9"/>
      <c r="Q12" s="9">
        <v>-37762438</v>
      </c>
      <c r="R12" s="9"/>
      <c r="S12" s="9">
        <f t="shared" si="2"/>
        <v>-67339473</v>
      </c>
      <c r="T12" s="9"/>
      <c r="U12" s="7">
        <f t="shared" si="3"/>
        <v>1.2013564881662027E-2</v>
      </c>
    </row>
    <row r="13" spans="1:21">
      <c r="A13" s="1" t="s">
        <v>29</v>
      </c>
      <c r="C13" s="9">
        <v>0</v>
      </c>
      <c r="D13" s="9"/>
      <c r="E13" s="9">
        <v>-14562428</v>
      </c>
      <c r="F13" s="9"/>
      <c r="G13" s="9">
        <v>0</v>
      </c>
      <c r="H13" s="9"/>
      <c r="I13" s="9">
        <f t="shared" si="0"/>
        <v>-14562428</v>
      </c>
      <c r="J13" s="9"/>
      <c r="K13" s="7">
        <f t="shared" si="1"/>
        <v>4.9504453348646798E-3</v>
      </c>
      <c r="L13" s="9"/>
      <c r="M13" s="9">
        <v>0</v>
      </c>
      <c r="N13" s="9"/>
      <c r="O13" s="9">
        <v>-98562005</v>
      </c>
      <c r="P13" s="9"/>
      <c r="Q13" s="9">
        <v>0</v>
      </c>
      <c r="R13" s="9"/>
      <c r="S13" s="9">
        <f t="shared" si="2"/>
        <v>-98562005</v>
      </c>
      <c r="T13" s="9"/>
      <c r="U13" s="7">
        <f t="shared" si="3"/>
        <v>1.7583758666097626E-2</v>
      </c>
    </row>
    <row r="14" spans="1:21">
      <c r="A14" s="1" t="s">
        <v>27</v>
      </c>
      <c r="C14" s="9">
        <v>0</v>
      </c>
      <c r="D14" s="9"/>
      <c r="E14" s="9">
        <v>-175361042</v>
      </c>
      <c r="F14" s="9"/>
      <c r="G14" s="9">
        <v>0</v>
      </c>
      <c r="H14" s="9"/>
      <c r="I14" s="9">
        <f t="shared" si="0"/>
        <v>-175361042</v>
      </c>
      <c r="J14" s="9"/>
      <c r="K14" s="7">
        <f t="shared" si="1"/>
        <v>5.9613359275383825E-2</v>
      </c>
      <c r="L14" s="9"/>
      <c r="M14" s="9">
        <v>0</v>
      </c>
      <c r="N14" s="9"/>
      <c r="O14" s="9">
        <v>-138214094</v>
      </c>
      <c r="P14" s="9"/>
      <c r="Q14" s="9">
        <v>0</v>
      </c>
      <c r="R14" s="9"/>
      <c r="S14" s="9">
        <f t="shared" si="2"/>
        <v>-138214094</v>
      </c>
      <c r="T14" s="9"/>
      <c r="U14" s="7">
        <f t="shared" si="3"/>
        <v>2.4657810818168036E-2</v>
      </c>
    </row>
    <row r="15" spans="1:21">
      <c r="A15" s="1" t="s">
        <v>15</v>
      </c>
      <c r="C15" s="9">
        <v>0</v>
      </c>
      <c r="D15" s="9"/>
      <c r="E15" s="9">
        <v>-196165548</v>
      </c>
      <c r="F15" s="9"/>
      <c r="G15" s="9">
        <v>0</v>
      </c>
      <c r="H15" s="9"/>
      <c r="I15" s="9">
        <f t="shared" si="0"/>
        <v>-196165548</v>
      </c>
      <c r="J15" s="9"/>
      <c r="K15" s="7">
        <f t="shared" si="1"/>
        <v>6.6685776709610053E-2</v>
      </c>
      <c r="L15" s="9"/>
      <c r="M15" s="9">
        <v>0</v>
      </c>
      <c r="N15" s="9"/>
      <c r="O15" s="9">
        <v>-65282531</v>
      </c>
      <c r="P15" s="9"/>
      <c r="Q15" s="9">
        <v>0</v>
      </c>
      <c r="R15" s="9"/>
      <c r="S15" s="9">
        <f t="shared" si="2"/>
        <v>-65282531</v>
      </c>
      <c r="T15" s="9"/>
      <c r="U15" s="7">
        <f t="shared" si="3"/>
        <v>1.1646600231154358E-2</v>
      </c>
    </row>
    <row r="16" spans="1:21">
      <c r="A16" s="1" t="s">
        <v>22</v>
      </c>
      <c r="C16" s="9">
        <v>0</v>
      </c>
      <c r="D16" s="9"/>
      <c r="E16" s="9">
        <v>-27585142</v>
      </c>
      <c r="F16" s="9"/>
      <c r="G16" s="9">
        <v>0</v>
      </c>
      <c r="H16" s="9"/>
      <c r="I16" s="9">
        <f>C16+E16+G16</f>
        <v>-27585142</v>
      </c>
      <c r="J16" s="9"/>
      <c r="K16" s="7">
        <f t="shared" si="1"/>
        <v>9.3774704002299435E-3</v>
      </c>
      <c r="L16" s="9"/>
      <c r="M16" s="9">
        <v>0</v>
      </c>
      <c r="N16" s="9"/>
      <c r="O16" s="9">
        <v>-119378277</v>
      </c>
      <c r="P16" s="9"/>
      <c r="Q16" s="9">
        <v>0</v>
      </c>
      <c r="R16" s="9"/>
      <c r="S16" s="9">
        <f t="shared" si="2"/>
        <v>-119378277</v>
      </c>
      <c r="T16" s="9"/>
      <c r="U16" s="7">
        <f t="shared" si="3"/>
        <v>2.1297444311756369E-2</v>
      </c>
    </row>
    <row r="17" spans="1:21">
      <c r="A17" s="1" t="s">
        <v>20</v>
      </c>
      <c r="C17" s="9">
        <v>0</v>
      </c>
      <c r="D17" s="9"/>
      <c r="E17" s="9">
        <v>-54699832</v>
      </c>
      <c r="F17" s="9"/>
      <c r="G17" s="9">
        <v>0</v>
      </c>
      <c r="H17" s="9"/>
      <c r="I17" s="9">
        <f t="shared" si="0"/>
        <v>-54699832</v>
      </c>
      <c r="J17" s="9"/>
      <c r="K17" s="7">
        <f t="shared" si="1"/>
        <v>1.8595012325024488E-2</v>
      </c>
      <c r="L17" s="9"/>
      <c r="M17" s="9">
        <v>0</v>
      </c>
      <c r="N17" s="9"/>
      <c r="O17" s="9">
        <v>-94735810</v>
      </c>
      <c r="P17" s="9"/>
      <c r="Q17" s="9">
        <v>0</v>
      </c>
      <c r="R17" s="9"/>
      <c r="S17" s="9">
        <f t="shared" si="2"/>
        <v>-94735810</v>
      </c>
      <c r="T17" s="9"/>
      <c r="U17" s="7">
        <f t="shared" si="3"/>
        <v>1.6901153949509026E-2</v>
      </c>
    </row>
    <row r="18" spans="1:21">
      <c r="A18" s="1" t="s">
        <v>19</v>
      </c>
      <c r="C18" s="9">
        <v>0</v>
      </c>
      <c r="D18" s="9"/>
      <c r="E18" s="9">
        <v>-2453077717</v>
      </c>
      <c r="F18" s="9"/>
      <c r="G18" s="9">
        <v>0</v>
      </c>
      <c r="H18" s="9"/>
      <c r="I18" s="9">
        <f t="shared" si="0"/>
        <v>-2453077717</v>
      </c>
      <c r="J18" s="9"/>
      <c r="K18" s="7">
        <f t="shared" si="1"/>
        <v>0.83391499962665216</v>
      </c>
      <c r="L18" s="9"/>
      <c r="M18" s="9">
        <v>0</v>
      </c>
      <c r="N18" s="9"/>
      <c r="O18" s="9">
        <v>-3843789195</v>
      </c>
      <c r="P18" s="9"/>
      <c r="Q18" s="9">
        <v>0</v>
      </c>
      <c r="R18" s="9"/>
      <c r="S18" s="9">
        <f t="shared" si="2"/>
        <v>-3843789195</v>
      </c>
      <c r="T18" s="9"/>
      <c r="U18" s="7">
        <f t="shared" si="3"/>
        <v>0.68574357398912156</v>
      </c>
    </row>
    <row r="19" spans="1:21">
      <c r="A19" s="1" t="s">
        <v>32</v>
      </c>
      <c r="C19" s="9">
        <v>0</v>
      </c>
      <c r="D19" s="9"/>
      <c r="E19" s="9">
        <v>-275621030</v>
      </c>
      <c r="F19" s="9"/>
      <c r="G19" s="9">
        <v>0</v>
      </c>
      <c r="H19" s="9"/>
      <c r="I19" s="9">
        <f t="shared" si="0"/>
        <v>-275621030</v>
      </c>
      <c r="J19" s="9"/>
      <c r="K19" s="7">
        <f t="shared" si="1"/>
        <v>9.3696383745492023E-2</v>
      </c>
      <c r="L19" s="9"/>
      <c r="M19" s="9">
        <v>0</v>
      </c>
      <c r="N19" s="9"/>
      <c r="O19" s="9">
        <v>-275621030</v>
      </c>
      <c r="P19" s="9"/>
      <c r="Q19" s="9">
        <v>0</v>
      </c>
      <c r="R19" s="9"/>
      <c r="S19" s="9">
        <f t="shared" si="2"/>
        <v>-275621030</v>
      </c>
      <c r="T19" s="9"/>
      <c r="U19" s="7">
        <f t="shared" si="3"/>
        <v>4.917162221711352E-2</v>
      </c>
    </row>
    <row r="20" spans="1:21">
      <c r="A20" s="1" t="s">
        <v>24</v>
      </c>
      <c r="C20" s="9">
        <v>0</v>
      </c>
      <c r="D20" s="9"/>
      <c r="E20" s="9">
        <v>-145932226</v>
      </c>
      <c r="F20" s="9"/>
      <c r="G20" s="9">
        <v>0</v>
      </c>
      <c r="H20" s="9"/>
      <c r="I20" s="9">
        <f t="shared" si="0"/>
        <v>-145932226</v>
      </c>
      <c r="J20" s="9"/>
      <c r="K20" s="7">
        <f t="shared" si="1"/>
        <v>4.9609138490375237E-2</v>
      </c>
      <c r="L20" s="9"/>
      <c r="M20" s="9">
        <v>0</v>
      </c>
      <c r="N20" s="9"/>
      <c r="O20" s="9">
        <v>-210412587</v>
      </c>
      <c r="P20" s="9"/>
      <c r="Q20" s="9">
        <v>0</v>
      </c>
      <c r="R20" s="9"/>
      <c r="S20" s="9">
        <f t="shared" si="2"/>
        <v>-210412587</v>
      </c>
      <c r="T20" s="9"/>
      <c r="U20" s="7">
        <f t="shared" si="3"/>
        <v>3.7538239508391399E-2</v>
      </c>
    </row>
    <row r="21" spans="1:21">
      <c r="A21" s="1" t="s">
        <v>30</v>
      </c>
      <c r="C21" s="9">
        <v>0</v>
      </c>
      <c r="D21" s="9"/>
      <c r="E21" s="9">
        <v>120144649</v>
      </c>
      <c r="F21" s="9"/>
      <c r="G21" s="9">
        <v>0</v>
      </c>
      <c r="H21" s="9"/>
      <c r="I21" s="9">
        <f t="shared" si="0"/>
        <v>120144649</v>
      </c>
      <c r="J21" s="9"/>
      <c r="K21" s="7">
        <f t="shared" si="1"/>
        <v>-4.0842743885223284E-2</v>
      </c>
      <c r="L21" s="9"/>
      <c r="M21" s="9">
        <v>0</v>
      </c>
      <c r="N21" s="9"/>
      <c r="O21" s="9">
        <v>120144649</v>
      </c>
      <c r="P21" s="9"/>
      <c r="Q21" s="9">
        <v>0</v>
      </c>
      <c r="R21" s="9"/>
      <c r="S21" s="9">
        <f t="shared" si="2"/>
        <v>120144649</v>
      </c>
      <c r="T21" s="9"/>
      <c r="U21" s="7">
        <f t="shared" si="3"/>
        <v>-2.1434167385687899E-2</v>
      </c>
    </row>
    <row r="22" spans="1:21">
      <c r="A22" s="1" t="s">
        <v>28</v>
      </c>
      <c r="C22" s="9">
        <v>0</v>
      </c>
      <c r="D22" s="9"/>
      <c r="E22" s="9">
        <v>39617535</v>
      </c>
      <c r="F22" s="9"/>
      <c r="G22" s="9">
        <v>0</v>
      </c>
      <c r="H22" s="9"/>
      <c r="I22" s="9">
        <f t="shared" si="0"/>
        <v>39617535</v>
      </c>
      <c r="J22" s="9"/>
      <c r="K22" s="7">
        <f t="shared" si="1"/>
        <v>-1.3467839382250553E-2</v>
      </c>
      <c r="L22" s="9"/>
      <c r="M22" s="9">
        <v>0</v>
      </c>
      <c r="N22" s="9"/>
      <c r="O22" s="9">
        <v>10569760</v>
      </c>
      <c r="P22" s="9"/>
      <c r="Q22" s="9">
        <v>0</v>
      </c>
      <c r="R22" s="9"/>
      <c r="S22" s="9">
        <f t="shared" si="2"/>
        <v>10569760</v>
      </c>
      <c r="T22" s="9"/>
      <c r="U22" s="7">
        <f t="shared" si="3"/>
        <v>-1.8856770314135964E-3</v>
      </c>
    </row>
    <row r="23" spans="1:21">
      <c r="A23" s="1" t="s">
        <v>17</v>
      </c>
      <c r="C23" s="9">
        <v>0</v>
      </c>
      <c r="D23" s="9"/>
      <c r="E23" s="9">
        <v>-39820545</v>
      </c>
      <c r="F23" s="9"/>
      <c r="G23" s="9">
        <v>0</v>
      </c>
      <c r="H23" s="9"/>
      <c r="I23" s="9">
        <f t="shared" si="0"/>
        <v>-39820545</v>
      </c>
      <c r="J23" s="9"/>
      <c r="K23" s="7">
        <f t="shared" si="1"/>
        <v>1.3536851905947212E-2</v>
      </c>
      <c r="L23" s="9"/>
      <c r="M23" s="9">
        <v>0</v>
      </c>
      <c r="N23" s="9"/>
      <c r="O23" s="9">
        <v>-125183945</v>
      </c>
      <c r="P23" s="9"/>
      <c r="Q23" s="9">
        <v>0</v>
      </c>
      <c r="R23" s="9"/>
      <c r="S23" s="9">
        <f t="shared" si="2"/>
        <v>-125183945</v>
      </c>
      <c r="T23" s="9"/>
      <c r="U23" s="7">
        <f t="shared" si="3"/>
        <v>2.2333192975833218E-2</v>
      </c>
    </row>
    <row r="24" spans="1:21">
      <c r="A24" s="1" t="s">
        <v>31</v>
      </c>
      <c r="C24" s="9">
        <v>0</v>
      </c>
      <c r="D24" s="9"/>
      <c r="E24" s="9">
        <v>-93874948</v>
      </c>
      <c r="F24" s="9"/>
      <c r="G24" s="9">
        <v>0</v>
      </c>
      <c r="H24" s="9"/>
      <c r="I24" s="9">
        <f t="shared" si="0"/>
        <v>-93874948</v>
      </c>
      <c r="J24" s="9"/>
      <c r="K24" s="7">
        <f t="shared" si="1"/>
        <v>3.1912452949965787E-2</v>
      </c>
      <c r="L24" s="9"/>
      <c r="M24" s="9">
        <v>0</v>
      </c>
      <c r="N24" s="9"/>
      <c r="O24" s="9">
        <v>-93874948</v>
      </c>
      <c r="P24" s="9"/>
      <c r="Q24" s="9">
        <v>0</v>
      </c>
      <c r="R24" s="9"/>
      <c r="S24" s="9">
        <f t="shared" si="2"/>
        <v>-93874948</v>
      </c>
      <c r="T24" s="9"/>
      <c r="U24" s="7">
        <f t="shared" si="3"/>
        <v>1.674757357487263E-2</v>
      </c>
    </row>
    <row r="25" spans="1:21">
      <c r="A25" s="1" t="s">
        <v>18</v>
      </c>
      <c r="C25" s="9">
        <v>0</v>
      </c>
      <c r="D25" s="9"/>
      <c r="E25" s="9">
        <v>-9525093</v>
      </c>
      <c r="F25" s="9"/>
      <c r="G25" s="9">
        <v>0</v>
      </c>
      <c r="H25" s="9"/>
      <c r="I25" s="9">
        <f t="shared" si="0"/>
        <v>-9525093</v>
      </c>
      <c r="J25" s="9"/>
      <c r="K25" s="7">
        <f t="shared" si="1"/>
        <v>3.2380213111441454E-3</v>
      </c>
      <c r="L25" s="9"/>
      <c r="M25" s="9">
        <v>0</v>
      </c>
      <c r="N25" s="9"/>
      <c r="O25" s="9">
        <v>-182170399</v>
      </c>
      <c r="P25" s="9"/>
      <c r="Q25" s="9">
        <v>0</v>
      </c>
      <c r="R25" s="9"/>
      <c r="S25" s="9">
        <f t="shared" si="2"/>
        <v>-182170399</v>
      </c>
      <c r="T25" s="9"/>
      <c r="U25" s="7">
        <f t="shared" si="3"/>
        <v>3.2499748073537185E-2</v>
      </c>
    </row>
    <row r="26" spans="1:21">
      <c r="A26" s="1" t="s">
        <v>121</v>
      </c>
      <c r="C26" s="9">
        <v>717</v>
      </c>
      <c r="D26" s="9"/>
      <c r="E26" s="9">
        <v>0</v>
      </c>
      <c r="F26" s="9"/>
      <c r="G26" s="9">
        <v>0</v>
      </c>
      <c r="H26" s="9"/>
      <c r="I26" s="9">
        <f t="shared" si="0"/>
        <v>717</v>
      </c>
      <c r="J26" s="9"/>
      <c r="K26" s="7">
        <f t="shared" si="1"/>
        <v>-2.4374158657457227E-7</v>
      </c>
      <c r="L26" s="9"/>
      <c r="M26" s="9">
        <v>717</v>
      </c>
      <c r="N26" s="9"/>
      <c r="O26" s="9">
        <v>0</v>
      </c>
      <c r="P26" s="9"/>
      <c r="Q26" s="9">
        <v>0</v>
      </c>
      <c r="R26" s="9"/>
      <c r="S26" s="9">
        <f t="shared" si="2"/>
        <v>717</v>
      </c>
      <c r="T26" s="9"/>
      <c r="U26" s="7">
        <f t="shared" si="3"/>
        <v>-1.2791496037029684E-7</v>
      </c>
    </row>
    <row r="27" spans="1:21">
      <c r="A27" s="1" t="s">
        <v>122</v>
      </c>
      <c r="C27" s="9">
        <v>2851</v>
      </c>
      <c r="D27" s="9"/>
      <c r="E27" s="9">
        <v>0</v>
      </c>
      <c r="F27" s="9"/>
      <c r="G27" s="9">
        <v>0</v>
      </c>
      <c r="H27" s="9"/>
      <c r="I27" s="9">
        <f t="shared" si="0"/>
        <v>2851</v>
      </c>
      <c r="J27" s="9"/>
      <c r="K27" s="7">
        <f t="shared" si="1"/>
        <v>-9.6918725707685576E-7</v>
      </c>
      <c r="L27" s="9"/>
      <c r="M27" s="9">
        <v>2851</v>
      </c>
      <c r="N27" s="9"/>
      <c r="O27" s="9">
        <v>0</v>
      </c>
      <c r="P27" s="9"/>
      <c r="Q27" s="9">
        <v>0</v>
      </c>
      <c r="R27" s="9"/>
      <c r="S27" s="9">
        <f t="shared" si="2"/>
        <v>2851</v>
      </c>
      <c r="T27" s="9"/>
      <c r="U27" s="7">
        <f t="shared" si="3"/>
        <v>-5.086269902590185E-7</v>
      </c>
    </row>
    <row r="28" spans="1:21" ht="24.75" thickBot="1">
      <c r="C28" s="14">
        <f>SUM(C8:C27)</f>
        <v>79336357</v>
      </c>
      <c r="D28" s="13"/>
      <c r="E28" s="14">
        <f>SUM(E8:E27)</f>
        <v>-2679887210</v>
      </c>
      <c r="F28" s="13"/>
      <c r="G28" s="14">
        <f>SUM(G8:G27)</f>
        <v>-341089144</v>
      </c>
      <c r="H28" s="13"/>
      <c r="I28" s="14">
        <f>SUM(I8:I27)</f>
        <v>-2941639997</v>
      </c>
      <c r="J28" s="13"/>
      <c r="K28" s="8">
        <f>SUM(K8:K27)</f>
        <v>1.0000000000000002</v>
      </c>
      <c r="L28" s="13"/>
      <c r="M28" s="14">
        <f>SUM(M8:M27)</f>
        <v>79336357</v>
      </c>
      <c r="N28" s="13"/>
      <c r="O28" s="12">
        <f>SUM(O8:O27)</f>
        <v>-5225421488</v>
      </c>
      <c r="P28" s="13"/>
      <c r="Q28" s="14">
        <f>SUM(Q8:Q27)</f>
        <v>-459201365</v>
      </c>
      <c r="R28" s="13"/>
      <c r="S28" s="14">
        <f>SUM(S8:S27)</f>
        <v>-5605286496</v>
      </c>
      <c r="T28" s="13"/>
      <c r="U28" s="8">
        <f>SUM(U8:U27)</f>
        <v>0.99999999999999978</v>
      </c>
    </row>
    <row r="29" spans="1:21" ht="24.75" thickTop="1">
      <c r="C29" s="13"/>
      <c r="E29" s="13"/>
      <c r="G29" s="13"/>
      <c r="M29" s="13"/>
      <c r="O29" s="13"/>
      <c r="Q29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K17" sqref="K17:O17"/>
    </sheetView>
  </sheetViews>
  <sheetFormatPr defaultRowHeight="24"/>
  <cols>
    <col min="1" max="1" width="3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6.28515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1" t="s">
        <v>87</v>
      </c>
      <c r="C6" s="22" t="s">
        <v>85</v>
      </c>
      <c r="D6" s="22" t="s">
        <v>85</v>
      </c>
      <c r="E6" s="22" t="s">
        <v>85</v>
      </c>
      <c r="F6" s="22" t="s">
        <v>85</v>
      </c>
      <c r="G6" s="22" t="s">
        <v>85</v>
      </c>
      <c r="H6" s="22" t="s">
        <v>85</v>
      </c>
      <c r="I6" s="22" t="s">
        <v>85</v>
      </c>
      <c r="K6" s="22" t="s">
        <v>86</v>
      </c>
      <c r="L6" s="22" t="s">
        <v>86</v>
      </c>
      <c r="M6" s="22" t="s">
        <v>86</v>
      </c>
      <c r="N6" s="22" t="s">
        <v>86</v>
      </c>
      <c r="O6" s="22" t="s">
        <v>86</v>
      </c>
      <c r="P6" s="22" t="s">
        <v>86</v>
      </c>
      <c r="Q6" s="22" t="s">
        <v>86</v>
      </c>
    </row>
    <row r="7" spans="1:17" ht="24.75">
      <c r="A7" s="22" t="s">
        <v>87</v>
      </c>
      <c r="C7" s="22" t="s">
        <v>109</v>
      </c>
      <c r="E7" s="22" t="s">
        <v>106</v>
      </c>
      <c r="G7" s="22" t="s">
        <v>107</v>
      </c>
      <c r="I7" s="22" t="s">
        <v>110</v>
      </c>
      <c r="K7" s="22" t="s">
        <v>109</v>
      </c>
      <c r="M7" s="22" t="s">
        <v>106</v>
      </c>
      <c r="O7" s="22" t="s">
        <v>107</v>
      </c>
      <c r="Q7" s="22" t="s">
        <v>110</v>
      </c>
    </row>
    <row r="8" spans="1:17">
      <c r="A8" s="1" t="s">
        <v>42</v>
      </c>
      <c r="C8" s="9">
        <v>0</v>
      </c>
      <c r="D8" s="9"/>
      <c r="E8" s="9">
        <v>-30501464</v>
      </c>
      <c r="F8" s="9"/>
      <c r="G8" s="9">
        <v>49859615</v>
      </c>
      <c r="H8" s="9"/>
      <c r="I8" s="9">
        <f>C8+E8+G8</f>
        <v>19358151</v>
      </c>
      <c r="J8" s="9"/>
      <c r="K8" s="9">
        <v>0</v>
      </c>
      <c r="L8" s="9"/>
      <c r="M8" s="9">
        <v>0</v>
      </c>
      <c r="N8" s="9"/>
      <c r="O8" s="9">
        <v>49859615</v>
      </c>
      <c r="P8" s="9"/>
      <c r="Q8" s="9">
        <f>K8+M8+O8</f>
        <v>49859615</v>
      </c>
    </row>
    <row r="9" spans="1:17">
      <c r="A9" s="1" t="s">
        <v>104</v>
      </c>
      <c r="C9" s="9">
        <v>0</v>
      </c>
      <c r="D9" s="9"/>
      <c r="E9" s="9">
        <v>0</v>
      </c>
      <c r="F9" s="9"/>
      <c r="G9" s="9">
        <v>0</v>
      </c>
      <c r="H9" s="9"/>
      <c r="I9" s="9">
        <f t="shared" ref="I9:I15" si="0">C9+E9+G9</f>
        <v>0</v>
      </c>
      <c r="J9" s="9"/>
      <c r="K9" s="9">
        <v>0</v>
      </c>
      <c r="L9" s="9"/>
      <c r="M9" s="9">
        <v>0</v>
      </c>
      <c r="N9" s="9"/>
      <c r="O9" s="9">
        <v>16018743</v>
      </c>
      <c r="P9" s="9"/>
      <c r="Q9" s="9">
        <f t="shared" ref="Q9:Q16" si="1">K9+M9+O9</f>
        <v>16018743</v>
      </c>
    </row>
    <row r="10" spans="1:17">
      <c r="A10" s="1" t="s">
        <v>49</v>
      </c>
      <c r="C10" s="9">
        <v>0</v>
      </c>
      <c r="D10" s="9"/>
      <c r="E10" s="9">
        <v>66541916</v>
      </c>
      <c r="F10" s="9"/>
      <c r="G10" s="9">
        <v>0</v>
      </c>
      <c r="H10" s="9"/>
      <c r="I10" s="9">
        <f>C10+E10+G10</f>
        <v>66541916</v>
      </c>
      <c r="J10" s="9"/>
      <c r="K10" s="9">
        <v>0</v>
      </c>
      <c r="L10" s="9"/>
      <c r="M10" s="9">
        <v>99101007</v>
      </c>
      <c r="N10" s="9"/>
      <c r="O10" s="9">
        <v>0</v>
      </c>
      <c r="P10" s="9"/>
      <c r="Q10" s="9">
        <f t="shared" si="1"/>
        <v>99101007</v>
      </c>
    </row>
    <row r="11" spans="1:17">
      <c r="A11" s="1" t="s">
        <v>46</v>
      </c>
      <c r="C11" s="9">
        <v>0</v>
      </c>
      <c r="D11" s="9"/>
      <c r="E11" s="9">
        <v>33109034</v>
      </c>
      <c r="F11" s="9"/>
      <c r="G11" s="9">
        <v>0</v>
      </c>
      <c r="H11" s="9"/>
      <c r="I11" s="9">
        <f t="shared" si="0"/>
        <v>33109034</v>
      </c>
      <c r="J11" s="9"/>
      <c r="K11" s="9">
        <v>0</v>
      </c>
      <c r="L11" s="9"/>
      <c r="M11" s="9">
        <v>59927938</v>
      </c>
      <c r="N11" s="9"/>
      <c r="O11" s="9">
        <v>0</v>
      </c>
      <c r="P11" s="9"/>
      <c r="Q11" s="9">
        <f t="shared" si="1"/>
        <v>59927938</v>
      </c>
    </row>
    <row r="12" spans="1:17">
      <c r="A12" s="1" t="s">
        <v>52</v>
      </c>
      <c r="C12" s="9">
        <v>0</v>
      </c>
      <c r="D12" s="9"/>
      <c r="E12" s="9">
        <v>104031310</v>
      </c>
      <c r="F12" s="9"/>
      <c r="G12" s="9">
        <v>0</v>
      </c>
      <c r="H12" s="9"/>
      <c r="I12" s="9">
        <f t="shared" si="0"/>
        <v>104031310</v>
      </c>
      <c r="J12" s="9"/>
      <c r="K12" s="9">
        <v>0</v>
      </c>
      <c r="L12" s="9"/>
      <c r="M12" s="9">
        <v>147816944</v>
      </c>
      <c r="N12" s="9"/>
      <c r="O12" s="9">
        <v>0</v>
      </c>
      <c r="P12" s="9"/>
      <c r="Q12" s="9">
        <f t="shared" si="1"/>
        <v>147816944</v>
      </c>
    </row>
    <row r="13" spans="1:17">
      <c r="A13" s="1" t="s">
        <v>55</v>
      </c>
      <c r="C13" s="9">
        <v>0</v>
      </c>
      <c r="D13" s="9"/>
      <c r="E13" s="9">
        <v>74906345</v>
      </c>
      <c r="F13" s="9"/>
      <c r="G13" s="9">
        <v>0</v>
      </c>
      <c r="H13" s="9"/>
      <c r="I13" s="9">
        <f t="shared" si="0"/>
        <v>74906345</v>
      </c>
      <c r="J13" s="9"/>
      <c r="K13" s="9">
        <v>0</v>
      </c>
      <c r="L13" s="9"/>
      <c r="M13" s="9">
        <v>109013384</v>
      </c>
      <c r="N13" s="9"/>
      <c r="O13" s="9">
        <v>0</v>
      </c>
      <c r="P13" s="9"/>
      <c r="Q13" s="9">
        <f t="shared" si="1"/>
        <v>109013384</v>
      </c>
    </row>
    <row r="14" spans="1:17">
      <c r="A14" s="1" t="s">
        <v>58</v>
      </c>
      <c r="C14" s="9">
        <v>0</v>
      </c>
      <c r="D14" s="9"/>
      <c r="E14" s="9">
        <v>43971107</v>
      </c>
      <c r="F14" s="9"/>
      <c r="G14" s="9">
        <v>0</v>
      </c>
      <c r="H14" s="9"/>
      <c r="I14" s="9">
        <f t="shared" si="0"/>
        <v>43971107</v>
      </c>
      <c r="J14" s="9"/>
      <c r="K14" s="9">
        <v>0</v>
      </c>
      <c r="L14" s="9"/>
      <c r="M14" s="9">
        <v>43971107</v>
      </c>
      <c r="N14" s="9"/>
      <c r="O14" s="9">
        <v>0</v>
      </c>
      <c r="P14" s="9"/>
      <c r="Q14" s="9">
        <f t="shared" si="1"/>
        <v>43971107</v>
      </c>
    </row>
    <row r="15" spans="1:17">
      <c r="A15" s="1" t="s">
        <v>61</v>
      </c>
      <c r="C15" s="9">
        <v>0</v>
      </c>
      <c r="D15" s="9"/>
      <c r="E15" s="9">
        <v>148857</v>
      </c>
      <c r="F15" s="9"/>
      <c r="G15" s="9">
        <v>0</v>
      </c>
      <c r="H15" s="9"/>
      <c r="I15" s="9">
        <f t="shared" si="0"/>
        <v>148857</v>
      </c>
      <c r="J15" s="9"/>
      <c r="K15" s="9">
        <v>0</v>
      </c>
      <c r="L15" s="9"/>
      <c r="M15" s="9">
        <v>148857</v>
      </c>
      <c r="N15" s="9"/>
      <c r="O15" s="9">
        <v>0</v>
      </c>
      <c r="P15" s="9"/>
      <c r="Q15" s="9">
        <f t="shared" si="1"/>
        <v>148857</v>
      </c>
    </row>
    <row r="16" spans="1:17">
      <c r="A16" s="1" t="s">
        <v>64</v>
      </c>
      <c r="C16" s="9">
        <v>0</v>
      </c>
      <c r="D16" s="9"/>
      <c r="E16" s="9">
        <v>246319022</v>
      </c>
      <c r="F16" s="9"/>
      <c r="G16" s="9">
        <v>0</v>
      </c>
      <c r="H16" s="9"/>
      <c r="I16" s="9">
        <f>C16+E16+G16</f>
        <v>246319022</v>
      </c>
      <c r="J16" s="9"/>
      <c r="K16" s="9">
        <v>0</v>
      </c>
      <c r="L16" s="9"/>
      <c r="M16" s="9">
        <v>246319022</v>
      </c>
      <c r="N16" s="9"/>
      <c r="O16" s="9">
        <v>0</v>
      </c>
      <c r="P16" s="9"/>
      <c r="Q16" s="9">
        <f t="shared" si="1"/>
        <v>246319022</v>
      </c>
    </row>
    <row r="17" spans="3:17" ht="24.75" thickBot="1">
      <c r="C17" s="6">
        <f>SUM(C8:C16)</f>
        <v>0</v>
      </c>
      <c r="D17" s="4"/>
      <c r="E17" s="6">
        <f>SUM(E8:E16)</f>
        <v>538526127</v>
      </c>
      <c r="F17" s="4"/>
      <c r="G17" s="6">
        <f>SUM(G8:G16)</f>
        <v>49859615</v>
      </c>
      <c r="H17" s="4"/>
      <c r="I17" s="6">
        <f>SUM(I8:I16)</f>
        <v>588385742</v>
      </c>
      <c r="J17" s="4"/>
      <c r="K17" s="6">
        <f>SUM(K8:K16)</f>
        <v>0</v>
      </c>
      <c r="L17" s="4"/>
      <c r="M17" s="6">
        <f>SUM(M8:M16)</f>
        <v>706298259</v>
      </c>
      <c r="N17" s="4"/>
      <c r="O17" s="6">
        <f>SUM(O8:O16)</f>
        <v>65878358</v>
      </c>
      <c r="P17" s="4"/>
      <c r="Q17" s="6">
        <f>SUM(Q8:Q16)</f>
        <v>772176617</v>
      </c>
    </row>
    <row r="18" spans="3:17" ht="24.75" thickTop="1">
      <c r="E18" s="3"/>
      <c r="G18" s="3"/>
      <c r="M18" s="3"/>
      <c r="O18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G13" sqref="G13"/>
    </sheetView>
  </sheetViews>
  <sheetFormatPr defaultRowHeight="24"/>
  <cols>
    <col min="1" max="1" width="22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>
      <c r="A3" s="20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>
      <c r="A6" s="22" t="s">
        <v>111</v>
      </c>
      <c r="B6" s="22" t="s">
        <v>111</v>
      </c>
      <c r="C6" s="22" t="s">
        <v>111</v>
      </c>
      <c r="E6" s="22" t="s">
        <v>85</v>
      </c>
      <c r="F6" s="22" t="s">
        <v>85</v>
      </c>
      <c r="G6" s="22" t="s">
        <v>85</v>
      </c>
      <c r="I6" s="22" t="s">
        <v>86</v>
      </c>
      <c r="J6" s="22" t="s">
        <v>86</v>
      </c>
      <c r="K6" s="22" t="s">
        <v>86</v>
      </c>
    </row>
    <row r="7" spans="1:11" ht="24.75">
      <c r="A7" s="22" t="s">
        <v>112</v>
      </c>
      <c r="C7" s="22" t="s">
        <v>70</v>
      </c>
      <c r="E7" s="22" t="s">
        <v>113</v>
      </c>
      <c r="G7" s="22" t="s">
        <v>114</v>
      </c>
      <c r="I7" s="22" t="s">
        <v>113</v>
      </c>
      <c r="K7" s="22" t="s">
        <v>114</v>
      </c>
    </row>
    <row r="8" spans="1:11">
      <c r="A8" s="1" t="s">
        <v>76</v>
      </c>
      <c r="C8" s="4" t="s">
        <v>77</v>
      </c>
      <c r="D8" s="4"/>
      <c r="E8" s="5">
        <v>8124623</v>
      </c>
      <c r="F8" s="4"/>
      <c r="G8" s="7">
        <f>E8/$E$9</f>
        <v>1</v>
      </c>
      <c r="H8" s="4"/>
      <c r="I8" s="5">
        <v>25325515</v>
      </c>
      <c r="J8" s="4"/>
      <c r="K8" s="7">
        <f>I8/$I$9</f>
        <v>1</v>
      </c>
    </row>
    <row r="9" spans="1:11" ht="24.75" thickBot="1">
      <c r="E9" s="6">
        <f>SUM(E8)</f>
        <v>8124623</v>
      </c>
      <c r="F9" s="4"/>
      <c r="G9" s="8">
        <f>SUM(G8)</f>
        <v>1</v>
      </c>
      <c r="H9" s="4"/>
      <c r="I9" s="6">
        <f>SUM(I8)</f>
        <v>25325515</v>
      </c>
      <c r="J9" s="4"/>
      <c r="K9" s="8">
        <f>SUM(K8)</f>
        <v>1</v>
      </c>
    </row>
    <row r="10" spans="1:11" ht="24.75" thickTop="1">
      <c r="E10" s="3"/>
      <c r="I10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8" sqref="A17:C18"/>
    </sheetView>
  </sheetViews>
  <sheetFormatPr defaultRowHeight="24"/>
  <cols>
    <col min="1" max="1" width="28.28515625" style="1" bestFit="1" customWidth="1"/>
    <col min="2" max="2" width="1" style="1" customWidth="1"/>
    <col min="3" max="3" width="15.140625" style="1" customWidth="1"/>
    <col min="4" max="4" width="0.85546875" style="1" customWidth="1"/>
    <col min="5" max="5" width="28.4257812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0" t="s">
        <v>0</v>
      </c>
      <c r="B2" s="20"/>
      <c r="C2" s="20"/>
      <c r="D2" s="20"/>
      <c r="E2" s="20"/>
    </row>
    <row r="3" spans="1:5" ht="24.75">
      <c r="A3" s="20" t="s">
        <v>83</v>
      </c>
      <c r="B3" s="20"/>
      <c r="C3" s="20"/>
      <c r="D3" s="20"/>
      <c r="E3" s="20"/>
    </row>
    <row r="4" spans="1:5" ht="24.75">
      <c r="A4" s="20" t="s">
        <v>2</v>
      </c>
      <c r="B4" s="20"/>
      <c r="C4" s="20"/>
      <c r="D4" s="20"/>
      <c r="E4" s="20"/>
    </row>
    <row r="5" spans="1:5" ht="24.75">
      <c r="C5" s="21" t="s">
        <v>85</v>
      </c>
      <c r="E5" s="15" t="s">
        <v>125</v>
      </c>
    </row>
    <row r="6" spans="1:5" ht="24.75">
      <c r="A6" s="21" t="s">
        <v>115</v>
      </c>
      <c r="C6" s="22"/>
      <c r="E6" s="22" t="s">
        <v>126</v>
      </c>
    </row>
    <row r="7" spans="1:5" ht="24.75">
      <c r="A7" s="22" t="s">
        <v>115</v>
      </c>
      <c r="C7" s="22" t="s">
        <v>73</v>
      </c>
      <c r="E7" s="22" t="s">
        <v>73</v>
      </c>
    </row>
    <row r="8" spans="1:5">
      <c r="A8" s="1" t="s">
        <v>127</v>
      </c>
      <c r="C8" s="5">
        <v>15402498</v>
      </c>
      <c r="D8" s="4"/>
      <c r="E8" s="5">
        <v>29743082</v>
      </c>
    </row>
    <row r="9" spans="1:5" ht="25.5" thickBot="1">
      <c r="A9" s="2" t="s">
        <v>92</v>
      </c>
      <c r="C9" s="6">
        <f>SUM(C8)</f>
        <v>15402498</v>
      </c>
      <c r="D9" s="4"/>
      <c r="E9" s="6">
        <f>SUM(E8)</f>
        <v>29743082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"/>
  <sheetViews>
    <sheetView rightToLeft="1" topLeftCell="A4" zoomScale="85" zoomScaleNormal="85" workbookViewId="0">
      <selection activeCell="A31" sqref="A31"/>
    </sheetView>
  </sheetViews>
  <sheetFormatPr defaultRowHeight="24"/>
  <cols>
    <col min="1" max="1" width="29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7109375" style="1" bestFit="1" customWidth="1"/>
    <col min="8" max="8" width="1" style="1" customWidth="1"/>
    <col min="9" max="9" width="14.425781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20.28515625" style="1" bestFit="1" customWidth="1"/>
    <col min="16" max="16" width="1.28515625" style="1" customWidth="1"/>
    <col min="17" max="17" width="16.140625" style="1" bestFit="1" customWidth="1"/>
    <col min="18" max="18" width="1" style="1" customWidth="1"/>
    <col min="19" max="19" width="13.28515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710937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>
      <c r="A6" s="21" t="s">
        <v>3</v>
      </c>
      <c r="C6" s="22" t="s">
        <v>119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>
      <c r="A9" s="1" t="s">
        <v>15</v>
      </c>
      <c r="C9" s="9">
        <v>130226</v>
      </c>
      <c r="D9" s="9"/>
      <c r="E9" s="9">
        <v>1035316759</v>
      </c>
      <c r="F9" s="9"/>
      <c r="G9" s="9">
        <v>1497969728.67906</v>
      </c>
      <c r="H9" s="9"/>
      <c r="I9" s="9">
        <v>78799</v>
      </c>
      <c r="J9" s="9"/>
      <c r="K9" s="9">
        <v>846654475</v>
      </c>
      <c r="L9" s="9"/>
      <c r="M9" s="9">
        <v>0</v>
      </c>
      <c r="N9" s="9"/>
      <c r="O9" s="9">
        <v>0</v>
      </c>
      <c r="P9" s="9"/>
      <c r="Q9" s="9">
        <v>209025</v>
      </c>
      <c r="R9" s="9"/>
      <c r="S9" s="9">
        <v>10340</v>
      </c>
      <c r="T9" s="9"/>
      <c r="U9" s="9">
        <v>1881971234</v>
      </c>
      <c r="V9" s="9"/>
      <c r="W9" s="9">
        <v>2148458654.9250002</v>
      </c>
      <c r="X9" s="4"/>
      <c r="Y9" s="7">
        <v>5.2578070964121322E-2</v>
      </c>
    </row>
    <row r="10" spans="1:25">
      <c r="A10" s="1" t="s">
        <v>16</v>
      </c>
      <c r="C10" s="9">
        <v>325403</v>
      </c>
      <c r="D10" s="9"/>
      <c r="E10" s="9">
        <v>2484989816</v>
      </c>
      <c r="F10" s="9"/>
      <c r="G10" s="9">
        <v>6046283859.9840298</v>
      </c>
      <c r="H10" s="9"/>
      <c r="I10" s="9">
        <v>0</v>
      </c>
      <c r="J10" s="9"/>
      <c r="K10" s="9">
        <v>0</v>
      </c>
      <c r="L10" s="9"/>
      <c r="M10" s="9">
        <v>-325403</v>
      </c>
      <c r="N10" s="9"/>
      <c r="O10" s="9">
        <v>6469733915</v>
      </c>
      <c r="P10" s="9"/>
      <c r="Q10" s="9">
        <v>0</v>
      </c>
      <c r="R10" s="9"/>
      <c r="S10" s="9">
        <v>0</v>
      </c>
      <c r="T10" s="9"/>
      <c r="U10" s="9">
        <v>0</v>
      </c>
      <c r="V10" s="9"/>
      <c r="W10" s="9">
        <v>0</v>
      </c>
      <c r="X10" s="4"/>
      <c r="Y10" s="7">
        <v>0</v>
      </c>
    </row>
    <row r="11" spans="1:25">
      <c r="A11" s="1" t="s">
        <v>17</v>
      </c>
      <c r="C11" s="9">
        <v>117629</v>
      </c>
      <c r="D11" s="9"/>
      <c r="E11" s="9">
        <v>875620734</v>
      </c>
      <c r="F11" s="9"/>
      <c r="G11" s="9">
        <v>1071135273.1404001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117629</v>
      </c>
      <c r="R11" s="9"/>
      <c r="S11" s="9">
        <v>8820</v>
      </c>
      <c r="T11" s="9"/>
      <c r="U11" s="9">
        <v>875620734</v>
      </c>
      <c r="V11" s="9"/>
      <c r="W11" s="9">
        <v>1031314727.709</v>
      </c>
      <c r="X11" s="4"/>
      <c r="Y11" s="7">
        <v>2.52388096068435E-2</v>
      </c>
    </row>
    <row r="12" spans="1:25">
      <c r="A12" s="1" t="s">
        <v>18</v>
      </c>
      <c r="C12" s="9">
        <v>238228</v>
      </c>
      <c r="D12" s="9"/>
      <c r="E12" s="9">
        <v>1368302398</v>
      </c>
      <c r="F12" s="9"/>
      <c r="G12" s="9">
        <v>872699524.63979995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238228</v>
      </c>
      <c r="R12" s="9"/>
      <c r="S12" s="9">
        <v>3645</v>
      </c>
      <c r="T12" s="9"/>
      <c r="U12" s="9">
        <v>1368302398</v>
      </c>
      <c r="V12" s="9"/>
      <c r="W12" s="9">
        <v>863174430.69299996</v>
      </c>
      <c r="X12" s="4"/>
      <c r="Y12" s="7">
        <v>2.11240027204414E-2</v>
      </c>
    </row>
    <row r="13" spans="1:25">
      <c r="A13" s="1" t="s">
        <v>19</v>
      </c>
      <c r="C13" s="9">
        <v>1394767</v>
      </c>
      <c r="D13" s="9"/>
      <c r="E13" s="9">
        <v>4652793540</v>
      </c>
      <c r="F13" s="9"/>
      <c r="G13" s="9">
        <v>6885616349.8894196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1394767</v>
      </c>
      <c r="R13" s="9"/>
      <c r="S13" s="9">
        <v>3197</v>
      </c>
      <c r="T13" s="9"/>
      <c r="U13" s="9">
        <v>4652793540</v>
      </c>
      <c r="V13" s="9"/>
      <c r="W13" s="9">
        <v>4432538631.9109497</v>
      </c>
      <c r="X13" s="4"/>
      <c r="Y13" s="7">
        <v>0.1084751294634333</v>
      </c>
    </row>
    <row r="14" spans="1:25">
      <c r="A14" s="1" t="s">
        <v>20</v>
      </c>
      <c r="C14" s="9">
        <v>29461</v>
      </c>
      <c r="D14" s="9"/>
      <c r="E14" s="9">
        <v>1032030008</v>
      </c>
      <c r="F14" s="9"/>
      <c r="G14" s="9">
        <v>873235345.95335996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29461</v>
      </c>
      <c r="R14" s="9"/>
      <c r="S14" s="9">
        <v>27950</v>
      </c>
      <c r="T14" s="9"/>
      <c r="U14" s="9">
        <v>1032030008</v>
      </c>
      <c r="V14" s="9"/>
      <c r="W14" s="9">
        <v>818535512.04750001</v>
      </c>
      <c r="X14" s="4"/>
      <c r="Y14" s="7">
        <v>2.0031578518130339E-2</v>
      </c>
    </row>
    <row r="15" spans="1:25">
      <c r="A15" s="1" t="s">
        <v>21</v>
      </c>
      <c r="C15" s="9">
        <v>74646</v>
      </c>
      <c r="D15" s="9"/>
      <c r="E15" s="9">
        <v>598323432</v>
      </c>
      <c r="F15" s="9"/>
      <c r="G15" s="9">
        <v>291853515.79097998</v>
      </c>
      <c r="H15" s="9"/>
      <c r="I15" s="9">
        <v>0</v>
      </c>
      <c r="J15" s="9"/>
      <c r="K15" s="9">
        <v>0</v>
      </c>
      <c r="L15" s="9"/>
      <c r="M15" s="9">
        <v>-74646</v>
      </c>
      <c r="N15" s="9"/>
      <c r="O15" s="9">
        <v>287697965</v>
      </c>
      <c r="P15" s="9"/>
      <c r="Q15" s="9">
        <v>0</v>
      </c>
      <c r="R15" s="9"/>
      <c r="S15" s="9">
        <v>0</v>
      </c>
      <c r="T15" s="9"/>
      <c r="U15" s="9">
        <v>0</v>
      </c>
      <c r="V15" s="9"/>
      <c r="W15" s="9">
        <v>0</v>
      </c>
      <c r="X15" s="4"/>
      <c r="Y15" s="7">
        <v>0</v>
      </c>
    </row>
    <row r="16" spans="1:25">
      <c r="A16" s="1" t="s">
        <v>22</v>
      </c>
      <c r="C16" s="9">
        <v>92337</v>
      </c>
      <c r="D16" s="9"/>
      <c r="E16" s="9">
        <v>1375950991</v>
      </c>
      <c r="F16" s="9"/>
      <c r="G16" s="9">
        <v>809615451.31739998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92337</v>
      </c>
      <c r="R16" s="9"/>
      <c r="S16" s="9">
        <v>8520</v>
      </c>
      <c r="T16" s="9"/>
      <c r="U16" s="9">
        <v>1375950991</v>
      </c>
      <c r="V16" s="9"/>
      <c r="W16" s="9">
        <v>782030308.12199998</v>
      </c>
      <c r="X16" s="4"/>
      <c r="Y16" s="7">
        <v>1.913820633330621E-2</v>
      </c>
    </row>
    <row r="17" spans="1:25">
      <c r="A17" s="1" t="s">
        <v>23</v>
      </c>
      <c r="C17" s="9">
        <v>372812</v>
      </c>
      <c r="D17" s="9"/>
      <c r="E17" s="9">
        <v>1463763492</v>
      </c>
      <c r="F17" s="9"/>
      <c r="G17" s="9">
        <v>1283443675</v>
      </c>
      <c r="H17" s="9"/>
      <c r="I17" s="9">
        <v>0</v>
      </c>
      <c r="J17" s="9"/>
      <c r="K17" s="9">
        <v>0</v>
      </c>
      <c r="L17" s="9"/>
      <c r="M17" s="9">
        <v>-372812</v>
      </c>
      <c r="N17" s="9"/>
      <c r="O17" s="9">
        <v>1291047956</v>
      </c>
      <c r="P17" s="9"/>
      <c r="Q17" s="9">
        <v>0</v>
      </c>
      <c r="R17" s="9"/>
      <c r="S17" s="9">
        <v>0</v>
      </c>
      <c r="T17" s="9"/>
      <c r="U17" s="9">
        <v>0</v>
      </c>
      <c r="V17" s="9"/>
      <c r="W17" s="9">
        <v>0</v>
      </c>
      <c r="X17" s="4"/>
      <c r="Y17" s="7">
        <v>0</v>
      </c>
    </row>
    <row r="18" spans="1:25">
      <c r="A18" s="1" t="s">
        <v>24</v>
      </c>
      <c r="C18" s="9">
        <v>40539</v>
      </c>
      <c r="D18" s="9"/>
      <c r="E18" s="9">
        <v>773880243</v>
      </c>
      <c r="F18" s="9"/>
      <c r="G18" s="9">
        <v>898292021.7141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40539</v>
      </c>
      <c r="R18" s="9"/>
      <c r="S18" s="9">
        <v>18670</v>
      </c>
      <c r="T18" s="9"/>
      <c r="U18" s="9">
        <v>773880243</v>
      </c>
      <c r="V18" s="9"/>
      <c r="W18" s="9">
        <v>752359794.37650001</v>
      </c>
      <c r="X18" s="4"/>
      <c r="Y18" s="7">
        <v>1.8412095838381517E-2</v>
      </c>
    </row>
    <row r="19" spans="1:25">
      <c r="A19" s="1" t="s">
        <v>25</v>
      </c>
      <c r="C19" s="9">
        <v>1</v>
      </c>
      <c r="D19" s="9"/>
      <c r="E19" s="9">
        <v>10077</v>
      </c>
      <c r="F19" s="9"/>
      <c r="G19" s="9">
        <v>10060.3932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1</v>
      </c>
      <c r="R19" s="9"/>
      <c r="S19" s="9">
        <v>9620</v>
      </c>
      <c r="T19" s="9"/>
      <c r="U19" s="9">
        <v>10077</v>
      </c>
      <c r="V19" s="9"/>
      <c r="W19" s="9">
        <v>9562.7610000000004</v>
      </c>
      <c r="X19" s="4"/>
      <c r="Y19" s="7">
        <v>2.3402429705517586E-7</v>
      </c>
    </row>
    <row r="20" spans="1:25">
      <c r="A20" s="1" t="s">
        <v>26</v>
      </c>
      <c r="C20" s="9">
        <v>26199</v>
      </c>
      <c r="D20" s="9"/>
      <c r="E20" s="9">
        <v>567438465</v>
      </c>
      <c r="F20" s="9"/>
      <c r="G20" s="9">
        <v>834211353.11670005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26199</v>
      </c>
      <c r="R20" s="9"/>
      <c r="S20" s="9">
        <v>27370</v>
      </c>
      <c r="T20" s="9"/>
      <c r="U20" s="9">
        <v>567438465</v>
      </c>
      <c r="V20" s="9"/>
      <c r="W20" s="9">
        <v>712800075</v>
      </c>
      <c r="X20" s="4"/>
      <c r="Y20" s="7">
        <v>1.7443972352128259E-2</v>
      </c>
    </row>
    <row r="21" spans="1:25">
      <c r="A21" s="1" t="s">
        <v>27</v>
      </c>
      <c r="C21" s="9">
        <v>58386</v>
      </c>
      <c r="D21" s="9"/>
      <c r="E21" s="9">
        <v>875688397</v>
      </c>
      <c r="F21" s="9"/>
      <c r="G21" s="9">
        <v>1399395186.7506001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58386</v>
      </c>
      <c r="R21" s="9"/>
      <c r="S21" s="9">
        <v>21090</v>
      </c>
      <c r="T21" s="9"/>
      <c r="U21" s="9">
        <v>875688397</v>
      </c>
      <c r="V21" s="9"/>
      <c r="W21" s="9">
        <v>1224034143.5969999</v>
      </c>
      <c r="X21" s="4"/>
      <c r="Y21" s="7">
        <v>2.9955128024931509E-2</v>
      </c>
    </row>
    <row r="22" spans="1:25">
      <c r="A22" s="1" t="s">
        <v>28</v>
      </c>
      <c r="C22" s="9">
        <v>142536</v>
      </c>
      <c r="D22" s="9"/>
      <c r="E22" s="9">
        <v>964379713</v>
      </c>
      <c r="F22" s="9"/>
      <c r="G22" s="9">
        <v>912525221.46239996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142536</v>
      </c>
      <c r="R22" s="9"/>
      <c r="S22" s="9">
        <v>6720</v>
      </c>
      <c r="T22" s="9"/>
      <c r="U22" s="9">
        <v>964379713</v>
      </c>
      <c r="V22" s="9"/>
      <c r="W22" s="9">
        <v>952142760.57599998</v>
      </c>
      <c r="X22" s="4"/>
      <c r="Y22" s="7">
        <v>2.3301276717045735E-2</v>
      </c>
    </row>
    <row r="23" spans="1:25">
      <c r="A23" s="1" t="s">
        <v>29</v>
      </c>
      <c r="C23" s="9">
        <v>303947</v>
      </c>
      <c r="D23" s="9"/>
      <c r="E23" s="9">
        <v>1127709525</v>
      </c>
      <c r="F23" s="9"/>
      <c r="G23" s="9">
        <v>990469833.61326003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303947</v>
      </c>
      <c r="R23" s="9"/>
      <c r="S23" s="9">
        <v>3230</v>
      </c>
      <c r="T23" s="9"/>
      <c r="U23" s="9">
        <v>1127709525</v>
      </c>
      <c r="V23" s="9"/>
      <c r="W23" s="9">
        <v>975907404.58050001</v>
      </c>
      <c r="X23" s="4"/>
      <c r="Y23" s="7">
        <v>2.3882856044179356E-2</v>
      </c>
    </row>
    <row r="24" spans="1:25">
      <c r="A24" s="1" t="s">
        <v>30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226627</v>
      </c>
      <c r="J24" s="9"/>
      <c r="K24" s="9">
        <v>1420760765</v>
      </c>
      <c r="L24" s="9"/>
      <c r="M24" s="9">
        <v>0</v>
      </c>
      <c r="N24" s="9"/>
      <c r="O24" s="9">
        <v>0</v>
      </c>
      <c r="P24" s="9"/>
      <c r="Q24" s="9">
        <v>226627</v>
      </c>
      <c r="R24" s="9"/>
      <c r="S24" s="9">
        <v>6840</v>
      </c>
      <c r="T24" s="9"/>
      <c r="U24" s="9">
        <v>1420760765</v>
      </c>
      <c r="V24" s="9"/>
      <c r="W24" s="9">
        <v>1540905414.3540001</v>
      </c>
      <c r="X24" s="4"/>
      <c r="Y24" s="7">
        <v>3.770974788794882E-2</v>
      </c>
    </row>
    <row r="25" spans="1:25">
      <c r="A25" s="1" t="s">
        <v>31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75541</v>
      </c>
      <c r="J25" s="9"/>
      <c r="K25" s="9">
        <v>1115870686</v>
      </c>
      <c r="L25" s="9"/>
      <c r="M25" s="9">
        <v>0</v>
      </c>
      <c r="N25" s="9"/>
      <c r="O25" s="9">
        <v>0</v>
      </c>
      <c r="P25" s="9"/>
      <c r="Q25" s="9">
        <v>75541</v>
      </c>
      <c r="R25" s="9"/>
      <c r="S25" s="9">
        <v>13610</v>
      </c>
      <c r="T25" s="9"/>
      <c r="U25" s="9">
        <v>1115870686</v>
      </c>
      <c r="V25" s="9"/>
      <c r="W25" s="9">
        <v>1021995737.5905</v>
      </c>
      <c r="X25" s="4"/>
      <c r="Y25" s="7">
        <v>2.5010750983215278E-2</v>
      </c>
    </row>
    <row r="26" spans="1:25">
      <c r="A26" s="1" t="s">
        <v>32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372812</v>
      </c>
      <c r="J26" s="9"/>
      <c r="K26" s="9">
        <v>1291047956</v>
      </c>
      <c r="L26" s="9"/>
      <c r="M26" s="9">
        <v>0</v>
      </c>
      <c r="N26" s="9"/>
      <c r="O26" s="9">
        <v>0</v>
      </c>
      <c r="P26" s="9"/>
      <c r="Q26" s="9">
        <v>372812</v>
      </c>
      <c r="R26" s="9"/>
      <c r="S26" s="9">
        <v>2740</v>
      </c>
      <c r="T26" s="9"/>
      <c r="U26" s="9">
        <v>1291047956</v>
      </c>
      <c r="V26" s="9"/>
      <c r="W26" s="9">
        <v>1015426925.964</v>
      </c>
      <c r="X26" s="4"/>
      <c r="Y26" s="7">
        <v>2.4849995995886876E-2</v>
      </c>
    </row>
    <row r="27" spans="1:25" ht="24.75" thickBot="1">
      <c r="C27" s="4"/>
      <c r="D27" s="4"/>
      <c r="E27" s="6">
        <f>SUM(E9:E26)</f>
        <v>19196197590</v>
      </c>
      <c r="F27" s="4"/>
      <c r="G27" s="6">
        <f>SUM(G9:G26)</f>
        <v>24666756401.444702</v>
      </c>
      <c r="H27" s="4"/>
      <c r="I27" s="4"/>
      <c r="J27" s="4"/>
      <c r="K27" s="6">
        <f>SUM(K9:K26)</f>
        <v>4674333882</v>
      </c>
      <c r="L27" s="4"/>
      <c r="M27" s="4"/>
      <c r="N27" s="4"/>
      <c r="O27" s="6">
        <f>SUM(O9:O26)</f>
        <v>8048479836</v>
      </c>
      <c r="P27" s="4"/>
      <c r="Q27" s="4"/>
      <c r="R27" s="4"/>
      <c r="S27" s="4"/>
      <c r="T27" s="4"/>
      <c r="U27" s="6">
        <f>SUM(U9:U26)</f>
        <v>19323454732</v>
      </c>
      <c r="V27" s="4"/>
      <c r="W27" s="6">
        <f>SUM(W9:W26)</f>
        <v>18271634084.206951</v>
      </c>
      <c r="X27" s="4"/>
      <c r="Y27" s="8">
        <f>SUM(Y9:Y26)</f>
        <v>0.44715185547429043</v>
      </c>
    </row>
    <row r="28" spans="1:25" ht="24.75" thickTop="1"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4"/>
      <c r="Y28" s="4"/>
    </row>
    <row r="29" spans="1:25">
      <c r="G29" s="3"/>
      <c r="W29" s="3"/>
      <c r="Y29" s="18"/>
    </row>
    <row r="30" spans="1:25">
      <c r="Y30" s="18"/>
    </row>
    <row r="31" spans="1:25">
      <c r="Y31" s="19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U6" sqref="U6:AA6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customWidth="1"/>
    <col min="28" max="28" width="0.85546875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>
      <c r="A6" s="22" t="s">
        <v>34</v>
      </c>
      <c r="B6" s="22" t="s">
        <v>34</v>
      </c>
      <c r="C6" s="22" t="s">
        <v>34</v>
      </c>
      <c r="D6" s="22" t="s">
        <v>34</v>
      </c>
      <c r="E6" s="22" t="s">
        <v>34</v>
      </c>
      <c r="F6" s="22" t="s">
        <v>34</v>
      </c>
      <c r="G6" s="22" t="s">
        <v>34</v>
      </c>
      <c r="H6" s="22" t="s">
        <v>34</v>
      </c>
      <c r="I6" s="22" t="s">
        <v>34</v>
      </c>
      <c r="J6" s="22" t="s">
        <v>34</v>
      </c>
      <c r="K6" s="22" t="s">
        <v>34</v>
      </c>
      <c r="L6" s="22" t="s">
        <v>34</v>
      </c>
      <c r="M6" s="22" t="s">
        <v>34</v>
      </c>
      <c r="O6" s="22" t="s">
        <v>119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>
      <c r="A7" s="21" t="s">
        <v>35</v>
      </c>
      <c r="C7" s="21" t="s">
        <v>36</v>
      </c>
      <c r="E7" s="21" t="s">
        <v>37</v>
      </c>
      <c r="G7" s="21" t="s">
        <v>38</v>
      </c>
      <c r="I7" s="21" t="s">
        <v>39</v>
      </c>
      <c r="K7" s="21" t="s">
        <v>40</v>
      </c>
      <c r="M7" s="21" t="s">
        <v>33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41</v>
      </c>
      <c r="AG7" s="21" t="s">
        <v>8</v>
      </c>
      <c r="AI7" s="21" t="s">
        <v>9</v>
      </c>
      <c r="AK7" s="21" t="s">
        <v>13</v>
      </c>
    </row>
    <row r="8" spans="1:37" ht="24.75">
      <c r="A8" s="22" t="s">
        <v>35</v>
      </c>
      <c r="C8" s="22" t="s">
        <v>36</v>
      </c>
      <c r="E8" s="22" t="s">
        <v>37</v>
      </c>
      <c r="G8" s="22" t="s">
        <v>38</v>
      </c>
      <c r="I8" s="22" t="s">
        <v>39</v>
      </c>
      <c r="K8" s="22" t="s">
        <v>40</v>
      </c>
      <c r="M8" s="22" t="s">
        <v>33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41</v>
      </c>
      <c r="AG8" s="22" t="s">
        <v>8</v>
      </c>
      <c r="AI8" s="22" t="s">
        <v>9</v>
      </c>
      <c r="AK8" s="22" t="s">
        <v>13</v>
      </c>
    </row>
    <row r="9" spans="1:37">
      <c r="A9" s="1" t="s">
        <v>42</v>
      </c>
      <c r="C9" s="4" t="s">
        <v>43</v>
      </c>
      <c r="D9" s="4"/>
      <c r="E9" s="4" t="s">
        <v>43</v>
      </c>
      <c r="F9" s="4"/>
      <c r="G9" s="4" t="s">
        <v>44</v>
      </c>
      <c r="H9" s="4"/>
      <c r="I9" s="4" t="s">
        <v>45</v>
      </c>
      <c r="J9" s="4"/>
      <c r="K9" s="5">
        <v>0</v>
      </c>
      <c r="L9" s="4"/>
      <c r="M9" s="5">
        <v>0</v>
      </c>
      <c r="N9" s="4"/>
      <c r="O9" s="5">
        <v>1903</v>
      </c>
      <c r="P9" s="4"/>
      <c r="Q9" s="5">
        <v>1661620111</v>
      </c>
      <c r="R9" s="4"/>
      <c r="S9" s="5">
        <v>1883641849</v>
      </c>
      <c r="T9" s="4"/>
      <c r="U9" s="5">
        <v>0</v>
      </c>
      <c r="V9" s="4"/>
      <c r="W9" s="5">
        <v>0</v>
      </c>
      <c r="X9" s="4"/>
      <c r="Y9" s="5">
        <v>1903</v>
      </c>
      <c r="Z9" s="4"/>
      <c r="AA9" s="5">
        <v>1903000000</v>
      </c>
      <c r="AB9" s="5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7">
        <v>0</v>
      </c>
    </row>
    <row r="10" spans="1:37">
      <c r="A10" s="1" t="s">
        <v>46</v>
      </c>
      <c r="C10" s="4" t="s">
        <v>43</v>
      </c>
      <c r="D10" s="4"/>
      <c r="E10" s="4" t="s">
        <v>43</v>
      </c>
      <c r="F10" s="4"/>
      <c r="G10" s="4" t="s">
        <v>47</v>
      </c>
      <c r="H10" s="4"/>
      <c r="I10" s="4" t="s">
        <v>48</v>
      </c>
      <c r="J10" s="4"/>
      <c r="K10" s="5">
        <v>0</v>
      </c>
      <c r="L10" s="4"/>
      <c r="M10" s="5">
        <v>0</v>
      </c>
      <c r="N10" s="4"/>
      <c r="O10" s="5">
        <v>1726</v>
      </c>
      <c r="P10" s="4"/>
      <c r="Q10" s="5">
        <v>1494784871</v>
      </c>
      <c r="R10" s="4"/>
      <c r="S10" s="5">
        <v>1681706299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1726</v>
      </c>
      <c r="AD10" s="4"/>
      <c r="AE10" s="5">
        <v>993700</v>
      </c>
      <c r="AF10" s="4"/>
      <c r="AG10" s="5">
        <v>1494784871</v>
      </c>
      <c r="AH10" s="4"/>
      <c r="AI10" s="5">
        <v>1714815333</v>
      </c>
      <c r="AJ10" s="4"/>
      <c r="AK10" s="7">
        <v>4.1965751615538886E-2</v>
      </c>
    </row>
    <row r="11" spans="1:37">
      <c r="A11" s="1" t="s">
        <v>49</v>
      </c>
      <c r="C11" s="4" t="s">
        <v>43</v>
      </c>
      <c r="D11" s="4"/>
      <c r="E11" s="4" t="s">
        <v>43</v>
      </c>
      <c r="F11" s="4"/>
      <c r="G11" s="4" t="s">
        <v>50</v>
      </c>
      <c r="H11" s="4"/>
      <c r="I11" s="4" t="s">
        <v>51</v>
      </c>
      <c r="J11" s="4"/>
      <c r="K11" s="5">
        <v>0</v>
      </c>
      <c r="L11" s="4"/>
      <c r="M11" s="5">
        <v>0</v>
      </c>
      <c r="N11" s="4"/>
      <c r="O11" s="5">
        <v>2831</v>
      </c>
      <c r="P11" s="4"/>
      <c r="Q11" s="5">
        <v>2497790979</v>
      </c>
      <c r="R11" s="4"/>
      <c r="S11" s="5">
        <v>2551233876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2831</v>
      </c>
      <c r="AD11" s="4"/>
      <c r="AE11" s="5">
        <v>924850</v>
      </c>
      <c r="AF11" s="4"/>
      <c r="AG11" s="5">
        <v>2497790979</v>
      </c>
      <c r="AH11" s="4"/>
      <c r="AI11" s="5">
        <v>2617775792</v>
      </c>
      <c r="AJ11" s="4"/>
      <c r="AK11" s="7">
        <v>6.4063416368019252E-2</v>
      </c>
    </row>
    <row r="12" spans="1:37">
      <c r="A12" s="1" t="s">
        <v>52</v>
      </c>
      <c r="C12" s="4" t="s">
        <v>43</v>
      </c>
      <c r="D12" s="4"/>
      <c r="E12" s="4" t="s">
        <v>43</v>
      </c>
      <c r="F12" s="4"/>
      <c r="G12" s="4" t="s">
        <v>53</v>
      </c>
      <c r="H12" s="4"/>
      <c r="I12" s="4" t="s">
        <v>54</v>
      </c>
      <c r="J12" s="4"/>
      <c r="K12" s="5">
        <v>0</v>
      </c>
      <c r="L12" s="4"/>
      <c r="M12" s="5">
        <v>0</v>
      </c>
      <c r="N12" s="4"/>
      <c r="O12" s="5">
        <v>3851</v>
      </c>
      <c r="P12" s="4"/>
      <c r="Q12" s="5">
        <v>2998667835</v>
      </c>
      <c r="R12" s="4"/>
      <c r="S12" s="5">
        <v>3048480463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3851</v>
      </c>
      <c r="AD12" s="4"/>
      <c r="AE12" s="5">
        <v>818770</v>
      </c>
      <c r="AF12" s="4"/>
      <c r="AG12" s="5">
        <v>2998667835</v>
      </c>
      <c r="AH12" s="4"/>
      <c r="AI12" s="5">
        <v>3152511773</v>
      </c>
      <c r="AJ12" s="4"/>
      <c r="AK12" s="7">
        <v>7.7149721888321907E-2</v>
      </c>
    </row>
    <row r="13" spans="1:37">
      <c r="A13" s="1" t="s">
        <v>55</v>
      </c>
      <c r="C13" s="4" t="s">
        <v>43</v>
      </c>
      <c r="D13" s="4"/>
      <c r="E13" s="4" t="s">
        <v>43</v>
      </c>
      <c r="F13" s="4"/>
      <c r="G13" s="4" t="s">
        <v>56</v>
      </c>
      <c r="H13" s="4"/>
      <c r="I13" s="4" t="s">
        <v>57</v>
      </c>
      <c r="J13" s="4"/>
      <c r="K13" s="5">
        <v>0</v>
      </c>
      <c r="L13" s="4"/>
      <c r="M13" s="5">
        <v>0</v>
      </c>
      <c r="N13" s="4"/>
      <c r="O13" s="5">
        <v>2871</v>
      </c>
      <c r="P13" s="4"/>
      <c r="Q13" s="5">
        <v>1995951696</v>
      </c>
      <c r="R13" s="4"/>
      <c r="S13" s="5">
        <v>2244631829</v>
      </c>
      <c r="T13" s="4"/>
      <c r="U13" s="5">
        <v>3691</v>
      </c>
      <c r="V13" s="4"/>
      <c r="W13" s="5">
        <v>2997408377</v>
      </c>
      <c r="X13" s="4"/>
      <c r="Y13" s="5">
        <v>0</v>
      </c>
      <c r="Z13" s="4"/>
      <c r="AA13" s="5">
        <v>0</v>
      </c>
      <c r="AB13" s="5"/>
      <c r="AC13" s="5">
        <v>6562</v>
      </c>
      <c r="AD13" s="4"/>
      <c r="AE13" s="5">
        <v>810410</v>
      </c>
      <c r="AF13" s="4"/>
      <c r="AG13" s="5">
        <v>4993360072</v>
      </c>
      <c r="AH13" s="4"/>
      <c r="AI13" s="5">
        <v>5316946552</v>
      </c>
      <c r="AJ13" s="4"/>
      <c r="AK13" s="7">
        <v>0.13011876792818947</v>
      </c>
    </row>
    <row r="14" spans="1:37">
      <c r="A14" s="1" t="s">
        <v>58</v>
      </c>
      <c r="C14" s="4" t="s">
        <v>43</v>
      </c>
      <c r="D14" s="4"/>
      <c r="E14" s="4" t="s">
        <v>43</v>
      </c>
      <c r="F14" s="4"/>
      <c r="G14" s="4" t="s">
        <v>59</v>
      </c>
      <c r="H14" s="4"/>
      <c r="I14" s="4" t="s">
        <v>60</v>
      </c>
      <c r="J14" s="4"/>
      <c r="K14" s="5">
        <v>0</v>
      </c>
      <c r="L14" s="4"/>
      <c r="M14" s="5">
        <v>0</v>
      </c>
      <c r="N14" s="4"/>
      <c r="O14" s="5">
        <v>0</v>
      </c>
      <c r="P14" s="4"/>
      <c r="Q14" s="5">
        <v>0</v>
      </c>
      <c r="R14" s="4"/>
      <c r="S14" s="5">
        <v>0</v>
      </c>
      <c r="T14" s="4"/>
      <c r="U14" s="5">
        <v>2350</v>
      </c>
      <c r="V14" s="4"/>
      <c r="W14" s="5">
        <v>1748753902</v>
      </c>
      <c r="X14" s="4"/>
      <c r="Y14" s="5">
        <v>0</v>
      </c>
      <c r="Z14" s="4"/>
      <c r="AA14" s="5">
        <v>0</v>
      </c>
      <c r="AB14" s="5"/>
      <c r="AC14" s="5">
        <v>2350</v>
      </c>
      <c r="AD14" s="4"/>
      <c r="AE14" s="5">
        <v>763000</v>
      </c>
      <c r="AF14" s="4"/>
      <c r="AG14" s="5">
        <v>1748753902</v>
      </c>
      <c r="AH14" s="4"/>
      <c r="AI14" s="5">
        <v>1792725009</v>
      </c>
      <c r="AJ14" s="4"/>
      <c r="AK14" s="7">
        <v>4.3872393134624904E-2</v>
      </c>
    </row>
    <row r="15" spans="1:37">
      <c r="A15" s="1" t="s">
        <v>61</v>
      </c>
      <c r="C15" s="4" t="s">
        <v>43</v>
      </c>
      <c r="D15" s="4"/>
      <c r="E15" s="4" t="s">
        <v>43</v>
      </c>
      <c r="F15" s="4"/>
      <c r="G15" s="4" t="s">
        <v>62</v>
      </c>
      <c r="H15" s="4"/>
      <c r="I15" s="4" t="s">
        <v>63</v>
      </c>
      <c r="J15" s="4"/>
      <c r="K15" s="5">
        <v>0</v>
      </c>
      <c r="L15" s="4"/>
      <c r="M15" s="5">
        <v>0</v>
      </c>
      <c r="N15" s="4"/>
      <c r="O15" s="5">
        <v>0</v>
      </c>
      <c r="P15" s="4"/>
      <c r="Q15" s="5">
        <v>0</v>
      </c>
      <c r="R15" s="4"/>
      <c r="S15" s="5">
        <v>0</v>
      </c>
      <c r="T15" s="4"/>
      <c r="U15" s="5">
        <v>9</v>
      </c>
      <c r="V15" s="4"/>
      <c r="W15" s="5">
        <v>8128562</v>
      </c>
      <c r="X15" s="4"/>
      <c r="Y15" s="5">
        <v>0</v>
      </c>
      <c r="Z15" s="4"/>
      <c r="AA15" s="5">
        <v>0</v>
      </c>
      <c r="AB15" s="5"/>
      <c r="AC15" s="5">
        <v>9</v>
      </c>
      <c r="AD15" s="4"/>
      <c r="AE15" s="5">
        <v>919880</v>
      </c>
      <c r="AF15" s="4"/>
      <c r="AG15" s="5">
        <v>8128562</v>
      </c>
      <c r="AH15" s="4"/>
      <c r="AI15" s="5">
        <v>8277419</v>
      </c>
      <c r="AJ15" s="4"/>
      <c r="AK15" s="7">
        <v>2.0256881489625817E-4</v>
      </c>
    </row>
    <row r="16" spans="1:37">
      <c r="A16" s="1" t="s">
        <v>64</v>
      </c>
      <c r="C16" s="4" t="s">
        <v>43</v>
      </c>
      <c r="D16" s="4"/>
      <c r="E16" s="4" t="s">
        <v>43</v>
      </c>
      <c r="F16" s="4"/>
      <c r="G16" s="4" t="s">
        <v>65</v>
      </c>
      <c r="H16" s="4"/>
      <c r="I16" s="4" t="s">
        <v>66</v>
      </c>
      <c r="J16" s="4"/>
      <c r="K16" s="5">
        <v>0</v>
      </c>
      <c r="L16" s="4"/>
      <c r="M16" s="5">
        <v>0</v>
      </c>
      <c r="N16" s="4"/>
      <c r="O16" s="5">
        <v>0</v>
      </c>
      <c r="P16" s="4"/>
      <c r="Q16" s="5">
        <v>0</v>
      </c>
      <c r="R16" s="4"/>
      <c r="S16" s="5">
        <v>0</v>
      </c>
      <c r="T16" s="4"/>
      <c r="U16" s="5">
        <v>9388</v>
      </c>
      <c r="V16" s="4"/>
      <c r="W16" s="5">
        <v>5117387353</v>
      </c>
      <c r="X16" s="4"/>
      <c r="Y16" s="5">
        <v>0</v>
      </c>
      <c r="Z16" s="4"/>
      <c r="AA16" s="5">
        <v>0</v>
      </c>
      <c r="AB16" s="5"/>
      <c r="AC16" s="5">
        <v>9388</v>
      </c>
      <c r="AD16" s="4"/>
      <c r="AE16" s="5">
        <v>571440</v>
      </c>
      <c r="AF16" s="4"/>
      <c r="AG16" s="5">
        <v>5117387353</v>
      </c>
      <c r="AH16" s="4"/>
      <c r="AI16" s="5">
        <v>5363706371</v>
      </c>
      <c r="AJ16" s="4"/>
      <c r="AK16" s="7">
        <v>0.13126309578202813</v>
      </c>
    </row>
    <row r="17" spans="3:37" ht="24.75" thickBot="1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6">
        <f>SUM(Q9:Q16)</f>
        <v>10648815492</v>
      </c>
      <c r="R17" s="4"/>
      <c r="S17" s="6">
        <f>SUM(S9:S16)</f>
        <v>11409694316</v>
      </c>
      <c r="T17" s="4"/>
      <c r="U17" s="4"/>
      <c r="V17" s="4"/>
      <c r="W17" s="6">
        <f>SUM(W9:W16)</f>
        <v>9871678194</v>
      </c>
      <c r="X17" s="4"/>
      <c r="Y17" s="4"/>
      <c r="Z17" s="4"/>
      <c r="AA17" s="6">
        <f>SUM(AA9:AA16)</f>
        <v>1903000000</v>
      </c>
      <c r="AB17" s="4"/>
      <c r="AC17" s="4"/>
      <c r="AD17" s="4"/>
      <c r="AE17" s="4"/>
      <c r="AF17" s="4"/>
      <c r="AG17" s="6">
        <f>SUM(AG9:AG16)</f>
        <v>18858873574</v>
      </c>
      <c r="AH17" s="4"/>
      <c r="AI17" s="6">
        <f>SUM(AI9:AI16)</f>
        <v>19966758249</v>
      </c>
      <c r="AJ17" s="4"/>
      <c r="AK17" s="10">
        <f>SUM(AK9:AK16)</f>
        <v>0.48863571553161878</v>
      </c>
    </row>
    <row r="18" spans="3:37" ht="24.75" thickTop="1">
      <c r="Q18" s="3"/>
      <c r="S18" s="11"/>
      <c r="AG18" s="3"/>
      <c r="AI18" s="3"/>
    </row>
    <row r="19" spans="3:37"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I17" sqref="I17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1" t="s">
        <v>68</v>
      </c>
      <c r="C6" s="22" t="s">
        <v>69</v>
      </c>
      <c r="D6" s="22" t="s">
        <v>69</v>
      </c>
      <c r="E6" s="22" t="s">
        <v>69</v>
      </c>
      <c r="F6" s="22" t="s">
        <v>69</v>
      </c>
      <c r="G6" s="22" t="s">
        <v>69</v>
      </c>
      <c r="H6" s="22" t="s">
        <v>69</v>
      </c>
      <c r="I6" s="22" t="s">
        <v>69</v>
      </c>
      <c r="K6" s="22" t="s">
        <v>119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>
      <c r="A7" s="22" t="s">
        <v>68</v>
      </c>
      <c r="C7" s="22" t="s">
        <v>70</v>
      </c>
      <c r="E7" s="22" t="s">
        <v>71</v>
      </c>
      <c r="G7" s="22" t="s">
        <v>72</v>
      </c>
      <c r="I7" s="22" t="s">
        <v>40</v>
      </c>
      <c r="K7" s="22" t="s">
        <v>73</v>
      </c>
      <c r="M7" s="22" t="s">
        <v>74</v>
      </c>
      <c r="O7" s="22" t="s">
        <v>75</v>
      </c>
      <c r="Q7" s="22" t="s">
        <v>73</v>
      </c>
      <c r="S7" s="22" t="s">
        <v>67</v>
      </c>
    </row>
    <row r="8" spans="1:19">
      <c r="A8" s="1" t="s">
        <v>76</v>
      </c>
      <c r="C8" s="4" t="s">
        <v>77</v>
      </c>
      <c r="D8" s="4"/>
      <c r="E8" s="4" t="s">
        <v>78</v>
      </c>
      <c r="F8" s="4"/>
      <c r="G8" s="4" t="s">
        <v>79</v>
      </c>
      <c r="H8" s="4"/>
      <c r="I8" s="5">
        <v>8</v>
      </c>
      <c r="J8" s="4"/>
      <c r="K8" s="5">
        <v>5027275205</v>
      </c>
      <c r="L8" s="4"/>
      <c r="M8" s="5">
        <v>2678725617</v>
      </c>
      <c r="N8" s="4"/>
      <c r="O8" s="5">
        <v>6343531368</v>
      </c>
      <c r="P8" s="4"/>
      <c r="Q8" s="5">
        <v>1362469454</v>
      </c>
      <c r="R8" s="4"/>
      <c r="S8" s="7">
        <v>3.3342980780498355E-2</v>
      </c>
    </row>
    <row r="9" spans="1:19">
      <c r="A9" s="1" t="s">
        <v>80</v>
      </c>
      <c r="C9" s="4" t="s">
        <v>81</v>
      </c>
      <c r="D9" s="4"/>
      <c r="E9" s="4" t="s">
        <v>78</v>
      </c>
      <c r="F9" s="4"/>
      <c r="G9" s="4" t="s">
        <v>82</v>
      </c>
      <c r="H9" s="4"/>
      <c r="I9" s="5">
        <v>10</v>
      </c>
      <c r="J9" s="4"/>
      <c r="K9" s="5">
        <v>60000</v>
      </c>
      <c r="L9" s="4"/>
      <c r="M9" s="5">
        <v>100000000</v>
      </c>
      <c r="N9" s="4"/>
      <c r="O9" s="5">
        <v>98720580</v>
      </c>
      <c r="P9" s="4"/>
      <c r="Q9" s="5">
        <v>1339420</v>
      </c>
      <c r="R9" s="4"/>
      <c r="S9" s="7">
        <v>3.2778903912964427E-5</v>
      </c>
    </row>
    <row r="10" spans="1:19" ht="24.75" thickBot="1">
      <c r="C10" s="4"/>
      <c r="D10" s="4"/>
      <c r="E10" s="4"/>
      <c r="F10" s="4"/>
      <c r="G10" s="4"/>
      <c r="H10" s="4"/>
      <c r="I10" s="4"/>
      <c r="J10" s="4"/>
      <c r="K10" s="6">
        <f>SUM(K8:K9)</f>
        <v>5027335205</v>
      </c>
      <c r="L10" s="4"/>
      <c r="M10" s="6">
        <f>SUM(M8:M9)</f>
        <v>2778725617</v>
      </c>
      <c r="N10" s="4"/>
      <c r="O10" s="6">
        <f>SUM(O8:O9)</f>
        <v>6442251948</v>
      </c>
      <c r="P10" s="4"/>
      <c r="Q10" s="6">
        <f>SUM(Q8:Q9)</f>
        <v>1363808874</v>
      </c>
      <c r="R10" s="4"/>
      <c r="S10" s="8">
        <f>SUM(S8:S9)</f>
        <v>3.3375759684411317E-2</v>
      </c>
    </row>
    <row r="11" spans="1:19" ht="24.75" thickTop="1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E17" sqref="E17"/>
    </sheetView>
  </sheetViews>
  <sheetFormatPr defaultRowHeight="24"/>
  <cols>
    <col min="1" max="1" width="31.42578125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25.7109375" style="1" customWidth="1"/>
    <col min="10" max="10" width="19" style="1" customWidth="1"/>
    <col min="11" max="16384" width="9.140625" style="1"/>
  </cols>
  <sheetData>
    <row r="2" spans="1:10" ht="24.75">
      <c r="A2" s="20" t="s">
        <v>0</v>
      </c>
      <c r="B2" s="20"/>
      <c r="C2" s="20"/>
      <c r="D2" s="20"/>
      <c r="E2" s="20"/>
      <c r="F2" s="20"/>
      <c r="G2" s="20"/>
    </row>
    <row r="3" spans="1:10" ht="24.75">
      <c r="A3" s="20" t="s">
        <v>83</v>
      </c>
      <c r="B3" s="20"/>
      <c r="C3" s="20"/>
      <c r="D3" s="20"/>
      <c r="E3" s="20"/>
      <c r="F3" s="20"/>
      <c r="G3" s="20"/>
    </row>
    <row r="4" spans="1:10" ht="24.75">
      <c r="A4" s="20" t="s">
        <v>2</v>
      </c>
      <c r="B4" s="20"/>
      <c r="C4" s="20"/>
      <c r="D4" s="20"/>
      <c r="E4" s="20"/>
      <c r="F4" s="20"/>
      <c r="G4" s="20"/>
    </row>
    <row r="6" spans="1:10" ht="24.75">
      <c r="A6" s="22" t="s">
        <v>87</v>
      </c>
      <c r="C6" s="22" t="s">
        <v>73</v>
      </c>
      <c r="E6" s="22" t="s">
        <v>108</v>
      </c>
      <c r="G6" s="22" t="s">
        <v>13</v>
      </c>
      <c r="J6" s="16"/>
    </row>
    <row r="7" spans="1:10">
      <c r="A7" s="1" t="s">
        <v>116</v>
      </c>
      <c r="C7" s="9">
        <f>'سرمایه‌گذاری در سهام'!I28</f>
        <v>-2941639997</v>
      </c>
      <c r="E7" s="7">
        <f>C7/$C$11</f>
        <v>1.2626543057638613</v>
      </c>
      <c r="G7" s="7">
        <v>-7.1989170542619912E-2</v>
      </c>
      <c r="I7" s="16"/>
      <c r="J7" s="3"/>
    </row>
    <row r="8" spans="1:10">
      <c r="A8" s="1" t="s">
        <v>117</v>
      </c>
      <c r="C8" s="9">
        <f>'سرمایه‌گذاری در اوراق بهادار'!I17</f>
        <v>588385742</v>
      </c>
      <c r="E8" s="7">
        <f t="shared" ref="E8:E10" si="0">C8/$C$11</f>
        <v>-0.2525556462871158</v>
      </c>
      <c r="G8" s="7">
        <v>1.4399247212059159E-2</v>
      </c>
      <c r="I8" s="16"/>
      <c r="J8" s="3"/>
    </row>
    <row r="9" spans="1:10">
      <c r="A9" s="1" t="s">
        <v>118</v>
      </c>
      <c r="C9" s="9">
        <f>'درآمد سپرده بانکی'!E9</f>
        <v>8124623</v>
      </c>
      <c r="E9" s="7">
        <f t="shared" si="0"/>
        <v>-3.4873710665207884E-3</v>
      </c>
      <c r="G9" s="7">
        <v>1.9882952072244761E-4</v>
      </c>
      <c r="I9" s="17"/>
    </row>
    <row r="10" spans="1:10">
      <c r="A10" s="1" t="s">
        <v>115</v>
      </c>
      <c r="C10" s="9">
        <f>'سایر درآمدها'!C9</f>
        <v>15402498</v>
      </c>
      <c r="E10" s="7">
        <f t="shared" si="0"/>
        <v>-6.6112884102246111E-3</v>
      </c>
      <c r="G10" s="7">
        <v>3.7693703391141446E-4</v>
      </c>
      <c r="I10" s="17"/>
    </row>
    <row r="11" spans="1:10" ht="24.75" thickBot="1">
      <c r="C11" s="12">
        <f>SUM(C7:C10)</f>
        <v>-2329727134</v>
      </c>
      <c r="E11" s="8">
        <f>SUM(E7:E10)</f>
        <v>0.99999999999999989</v>
      </c>
      <c r="G11" s="8">
        <f>SUM(G7:G10)</f>
        <v>-5.7014156775926889E-2</v>
      </c>
      <c r="I11" s="17"/>
    </row>
    <row r="12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2" sqref="A2:S2"/>
    </sheetView>
  </sheetViews>
  <sheetFormatPr defaultRowHeight="2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2" t="s">
        <v>84</v>
      </c>
      <c r="B6" s="22" t="s">
        <v>84</v>
      </c>
      <c r="C6" s="22" t="s">
        <v>84</v>
      </c>
      <c r="D6" s="22" t="s">
        <v>84</v>
      </c>
      <c r="E6" s="22" t="s">
        <v>84</v>
      </c>
      <c r="F6" s="22" t="s">
        <v>84</v>
      </c>
      <c r="G6" s="22" t="s">
        <v>84</v>
      </c>
      <c r="I6" s="22" t="s">
        <v>85</v>
      </c>
      <c r="J6" s="22" t="s">
        <v>85</v>
      </c>
      <c r="K6" s="22" t="s">
        <v>85</v>
      </c>
      <c r="L6" s="22" t="s">
        <v>85</v>
      </c>
      <c r="M6" s="22" t="s">
        <v>85</v>
      </c>
      <c r="O6" s="22" t="s">
        <v>86</v>
      </c>
      <c r="P6" s="22" t="s">
        <v>86</v>
      </c>
      <c r="Q6" s="22" t="s">
        <v>86</v>
      </c>
      <c r="R6" s="22" t="s">
        <v>86</v>
      </c>
      <c r="S6" s="22" t="s">
        <v>86</v>
      </c>
    </row>
    <row r="7" spans="1:19" ht="24.75">
      <c r="A7" s="22" t="s">
        <v>87</v>
      </c>
      <c r="C7" s="22" t="s">
        <v>88</v>
      </c>
      <c r="E7" s="22" t="s">
        <v>39</v>
      </c>
      <c r="G7" s="22" t="s">
        <v>40</v>
      </c>
      <c r="I7" s="22" t="s">
        <v>89</v>
      </c>
      <c r="K7" s="22" t="s">
        <v>90</v>
      </c>
      <c r="M7" s="22" t="s">
        <v>91</v>
      </c>
      <c r="O7" s="22" t="s">
        <v>89</v>
      </c>
      <c r="Q7" s="22" t="s">
        <v>90</v>
      </c>
      <c r="S7" s="22" t="s">
        <v>91</v>
      </c>
    </row>
    <row r="8" spans="1:19">
      <c r="A8" s="1" t="s">
        <v>76</v>
      </c>
      <c r="C8" s="5">
        <v>17</v>
      </c>
      <c r="D8" s="4"/>
      <c r="E8" s="4" t="s">
        <v>120</v>
      </c>
      <c r="F8" s="4"/>
      <c r="G8" s="5">
        <v>8</v>
      </c>
      <c r="H8" s="4"/>
      <c r="I8" s="5">
        <v>8124623</v>
      </c>
      <c r="J8" s="4"/>
      <c r="K8" s="5">
        <v>0</v>
      </c>
      <c r="L8" s="4"/>
      <c r="M8" s="5">
        <v>8124623</v>
      </c>
      <c r="N8" s="4"/>
      <c r="O8" s="5">
        <v>25325515</v>
      </c>
      <c r="P8" s="4"/>
      <c r="Q8" s="5">
        <v>0</v>
      </c>
      <c r="R8" s="4"/>
      <c r="S8" s="5">
        <v>25325515</v>
      </c>
    </row>
    <row r="9" spans="1:19" ht="24.75" thickBot="1">
      <c r="I9" s="6">
        <f>SUM(I8)</f>
        <v>8124623</v>
      </c>
      <c r="K9" s="6">
        <f>SUM(K8)</f>
        <v>0</v>
      </c>
      <c r="M9" s="6">
        <f>SUM(M8)</f>
        <v>8124623</v>
      </c>
      <c r="O9" s="6">
        <f>SUM(O8)</f>
        <v>25325515</v>
      </c>
      <c r="Q9" s="6">
        <f>SUM(Q8)</f>
        <v>0</v>
      </c>
      <c r="S9" s="6">
        <f>SUM(S8)</f>
        <v>25325515</v>
      </c>
    </row>
    <row r="10" spans="1:19" ht="24.75" thickTop="1">
      <c r="M10" s="3"/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I17" sqref="I17"/>
    </sheetView>
  </sheetViews>
  <sheetFormatPr defaultRowHeight="24"/>
  <cols>
    <col min="1" max="1" width="26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1" t="s">
        <v>3</v>
      </c>
      <c r="C6" s="22" t="s">
        <v>93</v>
      </c>
      <c r="D6" s="22" t="s">
        <v>93</v>
      </c>
      <c r="E6" s="22" t="s">
        <v>93</v>
      </c>
      <c r="F6" s="22" t="s">
        <v>93</v>
      </c>
      <c r="G6" s="22" t="s">
        <v>93</v>
      </c>
      <c r="I6" s="22" t="s">
        <v>85</v>
      </c>
      <c r="J6" s="22" t="s">
        <v>85</v>
      </c>
      <c r="K6" s="22" t="s">
        <v>85</v>
      </c>
      <c r="L6" s="22" t="s">
        <v>85</v>
      </c>
      <c r="M6" s="22" t="s">
        <v>85</v>
      </c>
      <c r="O6" s="22" t="s">
        <v>86</v>
      </c>
      <c r="P6" s="22" t="s">
        <v>86</v>
      </c>
      <c r="Q6" s="22" t="s">
        <v>86</v>
      </c>
      <c r="R6" s="22" t="s">
        <v>86</v>
      </c>
      <c r="S6" s="22" t="s">
        <v>86</v>
      </c>
    </row>
    <row r="7" spans="1:19" ht="24.75">
      <c r="A7" s="22" t="s">
        <v>3</v>
      </c>
      <c r="C7" s="22" t="s">
        <v>94</v>
      </c>
      <c r="E7" s="22" t="s">
        <v>95</v>
      </c>
      <c r="G7" s="22" t="s">
        <v>96</v>
      </c>
      <c r="I7" s="22" t="s">
        <v>97</v>
      </c>
      <c r="K7" s="22" t="s">
        <v>90</v>
      </c>
      <c r="M7" s="22" t="s">
        <v>98</v>
      </c>
      <c r="O7" s="22" t="s">
        <v>97</v>
      </c>
      <c r="Q7" s="22" t="s">
        <v>90</v>
      </c>
      <c r="S7" s="22" t="s">
        <v>98</v>
      </c>
    </row>
    <row r="8" spans="1:19">
      <c r="A8" s="1" t="s">
        <v>26</v>
      </c>
      <c r="C8" s="4" t="s">
        <v>99</v>
      </c>
      <c r="D8" s="4"/>
      <c r="E8" s="5">
        <v>26199</v>
      </c>
      <c r="F8" s="4"/>
      <c r="G8" s="5">
        <v>3530</v>
      </c>
      <c r="H8" s="4"/>
      <c r="I8" s="5">
        <v>92482470</v>
      </c>
      <c r="J8" s="4"/>
      <c r="K8" s="5">
        <v>13149681</v>
      </c>
      <c r="L8" s="4"/>
      <c r="M8" s="5">
        <f>I8-K8</f>
        <v>79332789</v>
      </c>
      <c r="N8" s="4"/>
      <c r="O8" s="5">
        <v>92482470</v>
      </c>
      <c r="P8" s="4"/>
      <c r="Q8" s="5">
        <v>13149681</v>
      </c>
      <c r="R8" s="4"/>
      <c r="S8" s="5">
        <f>O8-Q8</f>
        <v>79332789</v>
      </c>
    </row>
    <row r="9" spans="1:19">
      <c r="A9" s="1" t="s">
        <v>121</v>
      </c>
      <c r="C9" s="4" t="s">
        <v>123</v>
      </c>
      <c r="D9" s="4"/>
      <c r="E9" s="5">
        <f>I9/G9</f>
        <v>0.18623376623376622</v>
      </c>
      <c r="F9" s="4"/>
      <c r="G9" s="5">
        <v>3850</v>
      </c>
      <c r="H9" s="4"/>
      <c r="I9" s="5">
        <v>717</v>
      </c>
      <c r="J9" s="4"/>
      <c r="K9" s="5">
        <v>0</v>
      </c>
      <c r="L9" s="4"/>
      <c r="M9" s="5">
        <f t="shared" ref="M9:M10" si="0">I9-K9</f>
        <v>717</v>
      </c>
      <c r="N9" s="4"/>
      <c r="O9" s="5">
        <v>717</v>
      </c>
      <c r="P9" s="4"/>
      <c r="Q9" s="5">
        <v>0</v>
      </c>
      <c r="R9" s="4"/>
      <c r="S9" s="5">
        <f t="shared" ref="S9:S10" si="1">O9-Q9</f>
        <v>717</v>
      </c>
    </row>
    <row r="10" spans="1:19">
      <c r="A10" s="1" t="s">
        <v>122</v>
      </c>
      <c r="C10" s="4" t="s">
        <v>124</v>
      </c>
      <c r="D10" s="4"/>
      <c r="E10" s="5">
        <f>I10/G10</f>
        <v>43.196969696969695</v>
      </c>
      <c r="F10" s="4"/>
      <c r="G10" s="5">
        <v>66</v>
      </c>
      <c r="H10" s="4"/>
      <c r="I10" s="5">
        <v>2851</v>
      </c>
      <c r="J10" s="4"/>
      <c r="K10" s="5">
        <v>0</v>
      </c>
      <c r="L10" s="4"/>
      <c r="M10" s="5">
        <f t="shared" si="0"/>
        <v>2851</v>
      </c>
      <c r="N10" s="4"/>
      <c r="O10" s="5">
        <v>2851</v>
      </c>
      <c r="P10" s="4"/>
      <c r="Q10" s="5">
        <v>0</v>
      </c>
      <c r="R10" s="4"/>
      <c r="S10" s="5">
        <f t="shared" si="1"/>
        <v>2851</v>
      </c>
    </row>
    <row r="11" spans="1:19" ht="24.75" thickBot="1">
      <c r="I11" s="6">
        <f>SUM(I8:I10)</f>
        <v>92486038</v>
      </c>
      <c r="K11" s="6">
        <f>SUM(K8:K10)</f>
        <v>13149681</v>
      </c>
      <c r="M11" s="6">
        <f>SUM(M8:M10)</f>
        <v>79336357</v>
      </c>
      <c r="O11" s="6">
        <f>SUM(O8:O10)</f>
        <v>92486038</v>
      </c>
      <c r="Q11" s="6">
        <f>SUM(Q8)</f>
        <v>13149681</v>
      </c>
      <c r="S11" s="6">
        <f>SUM(S8:S10)</f>
        <v>79336357</v>
      </c>
    </row>
    <row r="12" spans="1:19" ht="24.75" thickTop="1">
      <c r="I12" s="3"/>
      <c r="O12" s="3"/>
    </row>
    <row r="13" spans="1:19">
      <c r="I13" s="3"/>
      <c r="O1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2"/>
  <sheetViews>
    <sheetView rightToLeft="1" topLeftCell="A22" workbookViewId="0">
      <selection activeCell="I37" sqref="I37"/>
    </sheetView>
  </sheetViews>
  <sheetFormatPr defaultRowHeight="24"/>
  <cols>
    <col min="1" max="1" width="30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1" t="s">
        <v>3</v>
      </c>
      <c r="C6" s="22" t="s">
        <v>85</v>
      </c>
      <c r="D6" s="22" t="s">
        <v>85</v>
      </c>
      <c r="E6" s="22" t="s">
        <v>85</v>
      </c>
      <c r="F6" s="22" t="s">
        <v>85</v>
      </c>
      <c r="G6" s="22" t="s">
        <v>85</v>
      </c>
      <c r="H6" s="22" t="s">
        <v>85</v>
      </c>
      <c r="I6" s="22" t="s">
        <v>85</v>
      </c>
      <c r="K6" s="22" t="s">
        <v>86</v>
      </c>
      <c r="L6" s="22" t="s">
        <v>86</v>
      </c>
      <c r="M6" s="22" t="s">
        <v>86</v>
      </c>
      <c r="N6" s="22" t="s">
        <v>86</v>
      </c>
      <c r="O6" s="22" t="s">
        <v>86</v>
      </c>
      <c r="P6" s="22" t="s">
        <v>86</v>
      </c>
      <c r="Q6" s="22" t="s">
        <v>86</v>
      </c>
    </row>
    <row r="7" spans="1:17" ht="24.75">
      <c r="A7" s="22" t="s">
        <v>3</v>
      </c>
      <c r="C7" s="22" t="s">
        <v>7</v>
      </c>
      <c r="E7" s="22" t="s">
        <v>100</v>
      </c>
      <c r="G7" s="22" t="s">
        <v>101</v>
      </c>
      <c r="I7" s="22" t="s">
        <v>102</v>
      </c>
      <c r="K7" s="22" t="s">
        <v>7</v>
      </c>
      <c r="M7" s="22" t="s">
        <v>100</v>
      </c>
      <c r="O7" s="22" t="s">
        <v>101</v>
      </c>
      <c r="Q7" s="22" t="s">
        <v>102</v>
      </c>
    </row>
    <row r="8" spans="1:17">
      <c r="A8" s="1" t="s">
        <v>26</v>
      </c>
      <c r="C8" s="9">
        <v>26199</v>
      </c>
      <c r="D8" s="9"/>
      <c r="E8" s="9">
        <v>712800083</v>
      </c>
      <c r="F8" s="9"/>
      <c r="G8" s="9">
        <v>834211353</v>
      </c>
      <c r="H8" s="9"/>
      <c r="I8" s="9">
        <f>E8-G8</f>
        <v>-121411270</v>
      </c>
      <c r="J8" s="9"/>
      <c r="K8" s="9">
        <v>26199</v>
      </c>
      <c r="L8" s="9"/>
      <c r="M8" s="9">
        <v>712800083</v>
      </c>
      <c r="N8" s="9"/>
      <c r="O8" s="9">
        <v>821709908</v>
      </c>
      <c r="P8" s="9"/>
      <c r="Q8" s="9">
        <f>M8-O8</f>
        <v>-108909825</v>
      </c>
    </row>
    <row r="9" spans="1:17">
      <c r="A9" s="1" t="s">
        <v>29</v>
      </c>
      <c r="C9" s="9">
        <v>303947</v>
      </c>
      <c r="D9" s="9"/>
      <c r="E9" s="9">
        <v>975907404</v>
      </c>
      <c r="F9" s="9"/>
      <c r="G9" s="9">
        <v>990469833</v>
      </c>
      <c r="H9" s="9"/>
      <c r="I9" s="9">
        <f t="shared" ref="I9:I33" si="0">E9-G9</f>
        <v>-14562429</v>
      </c>
      <c r="J9" s="9"/>
      <c r="K9" s="9">
        <v>303947</v>
      </c>
      <c r="L9" s="9"/>
      <c r="M9" s="9">
        <v>975907404</v>
      </c>
      <c r="N9" s="9"/>
      <c r="O9" s="9">
        <v>1074469410</v>
      </c>
      <c r="P9" s="9"/>
      <c r="Q9" s="9">
        <f t="shared" ref="Q9:Q33" si="1">M9-O9</f>
        <v>-98562006</v>
      </c>
    </row>
    <row r="10" spans="1:17">
      <c r="A10" s="1" t="s">
        <v>27</v>
      </c>
      <c r="C10" s="9">
        <v>58386</v>
      </c>
      <c r="D10" s="9"/>
      <c r="E10" s="9">
        <v>1224034143</v>
      </c>
      <c r="F10" s="9"/>
      <c r="G10" s="9">
        <v>1399395186</v>
      </c>
      <c r="H10" s="9"/>
      <c r="I10" s="9">
        <f t="shared" si="0"/>
        <v>-175361043</v>
      </c>
      <c r="J10" s="9"/>
      <c r="K10" s="9">
        <v>58386</v>
      </c>
      <c r="L10" s="9"/>
      <c r="M10" s="9">
        <v>1224034143</v>
      </c>
      <c r="N10" s="9"/>
      <c r="O10" s="9">
        <v>1362248238</v>
      </c>
      <c r="P10" s="9"/>
      <c r="Q10" s="9">
        <f t="shared" si="1"/>
        <v>-138214095</v>
      </c>
    </row>
    <row r="11" spans="1:17">
      <c r="A11" s="1" t="s">
        <v>15</v>
      </c>
      <c r="C11" s="9">
        <v>209025</v>
      </c>
      <c r="D11" s="9"/>
      <c r="E11" s="9">
        <v>2148458654</v>
      </c>
      <c r="F11" s="9"/>
      <c r="G11" s="9">
        <v>2344624203</v>
      </c>
      <c r="H11" s="9"/>
      <c r="I11" s="9">
        <f t="shared" si="0"/>
        <v>-196165549</v>
      </c>
      <c r="J11" s="9"/>
      <c r="K11" s="9">
        <v>209025</v>
      </c>
      <c r="L11" s="9"/>
      <c r="M11" s="9">
        <v>2148458654</v>
      </c>
      <c r="N11" s="9"/>
      <c r="O11" s="9">
        <v>2213741186</v>
      </c>
      <c r="P11" s="9"/>
      <c r="Q11" s="9">
        <f t="shared" si="1"/>
        <v>-65282532</v>
      </c>
    </row>
    <row r="12" spans="1:17">
      <c r="A12" s="1" t="s">
        <v>22</v>
      </c>
      <c r="C12" s="9">
        <v>92337</v>
      </c>
      <c r="D12" s="9"/>
      <c r="E12" s="9">
        <v>782030308</v>
      </c>
      <c r="F12" s="9"/>
      <c r="G12" s="9">
        <v>809615451</v>
      </c>
      <c r="H12" s="9"/>
      <c r="I12" s="9">
        <f t="shared" si="0"/>
        <v>-27585143</v>
      </c>
      <c r="J12" s="9"/>
      <c r="K12" s="9">
        <v>92337</v>
      </c>
      <c r="L12" s="9"/>
      <c r="M12" s="9">
        <v>782030308</v>
      </c>
      <c r="N12" s="9"/>
      <c r="O12" s="9">
        <v>901408586</v>
      </c>
      <c r="P12" s="9"/>
      <c r="Q12" s="9">
        <f t="shared" si="1"/>
        <v>-119378278</v>
      </c>
    </row>
    <row r="13" spans="1:17">
      <c r="A13" s="1" t="s">
        <v>20</v>
      </c>
      <c r="C13" s="9">
        <v>29461</v>
      </c>
      <c r="D13" s="9"/>
      <c r="E13" s="9">
        <v>818535512</v>
      </c>
      <c r="F13" s="9"/>
      <c r="G13" s="9">
        <v>873235345</v>
      </c>
      <c r="H13" s="9"/>
      <c r="I13" s="9">
        <f t="shared" si="0"/>
        <v>-54699833</v>
      </c>
      <c r="J13" s="9"/>
      <c r="K13" s="9">
        <v>29461</v>
      </c>
      <c r="L13" s="9"/>
      <c r="M13" s="9">
        <v>818535512</v>
      </c>
      <c r="N13" s="9"/>
      <c r="O13" s="9">
        <v>913271323</v>
      </c>
      <c r="P13" s="9"/>
      <c r="Q13" s="9">
        <f t="shared" si="1"/>
        <v>-94735811</v>
      </c>
    </row>
    <row r="14" spans="1:17">
      <c r="A14" s="1" t="s">
        <v>19</v>
      </c>
      <c r="C14" s="9">
        <v>1394767</v>
      </c>
      <c r="D14" s="9"/>
      <c r="E14" s="9">
        <v>4432538631</v>
      </c>
      <c r="F14" s="9"/>
      <c r="G14" s="9">
        <v>6885616349</v>
      </c>
      <c r="H14" s="9"/>
      <c r="I14" s="9">
        <f t="shared" si="0"/>
        <v>-2453077718</v>
      </c>
      <c r="J14" s="9"/>
      <c r="K14" s="9">
        <v>1394767</v>
      </c>
      <c r="L14" s="9"/>
      <c r="M14" s="9">
        <v>4432538631</v>
      </c>
      <c r="N14" s="9"/>
      <c r="O14" s="9">
        <v>8276327827</v>
      </c>
      <c r="P14" s="9"/>
      <c r="Q14" s="9">
        <f t="shared" si="1"/>
        <v>-3843789196</v>
      </c>
    </row>
    <row r="15" spans="1:17">
      <c r="A15" s="1" t="s">
        <v>32</v>
      </c>
      <c r="C15" s="9">
        <v>372812</v>
      </c>
      <c r="D15" s="9"/>
      <c r="E15" s="9">
        <v>1015426925</v>
      </c>
      <c r="F15" s="9"/>
      <c r="G15" s="9">
        <v>1291047956</v>
      </c>
      <c r="H15" s="9"/>
      <c r="I15" s="9">
        <f t="shared" si="0"/>
        <v>-275621031</v>
      </c>
      <c r="J15" s="9"/>
      <c r="K15" s="9">
        <v>372812</v>
      </c>
      <c r="L15" s="9"/>
      <c r="M15" s="9">
        <v>1015426925</v>
      </c>
      <c r="N15" s="9"/>
      <c r="O15" s="9">
        <v>1291047956</v>
      </c>
      <c r="P15" s="9"/>
      <c r="Q15" s="9">
        <f t="shared" si="1"/>
        <v>-275621031</v>
      </c>
    </row>
    <row r="16" spans="1:17">
      <c r="A16" s="1" t="s">
        <v>24</v>
      </c>
      <c r="C16" s="9">
        <v>40539</v>
      </c>
      <c r="D16" s="9"/>
      <c r="E16" s="9">
        <v>752359794</v>
      </c>
      <c r="F16" s="9"/>
      <c r="G16" s="9">
        <v>898292021</v>
      </c>
      <c r="H16" s="9"/>
      <c r="I16" s="9">
        <f t="shared" si="0"/>
        <v>-145932227</v>
      </c>
      <c r="J16" s="9"/>
      <c r="K16" s="9">
        <v>40539</v>
      </c>
      <c r="L16" s="9"/>
      <c r="M16" s="9">
        <v>752359794</v>
      </c>
      <c r="N16" s="9"/>
      <c r="O16" s="9">
        <v>962772382</v>
      </c>
      <c r="P16" s="9"/>
      <c r="Q16" s="9">
        <f t="shared" si="1"/>
        <v>-210412588</v>
      </c>
    </row>
    <row r="17" spans="1:17">
      <c r="A17" s="1" t="s">
        <v>30</v>
      </c>
      <c r="C17" s="9">
        <v>226627</v>
      </c>
      <c r="D17" s="9"/>
      <c r="E17" s="9">
        <v>1540905414</v>
      </c>
      <c r="F17" s="9"/>
      <c r="G17" s="9">
        <v>1420760765</v>
      </c>
      <c r="H17" s="9"/>
      <c r="I17" s="9">
        <f t="shared" si="0"/>
        <v>120144649</v>
      </c>
      <c r="J17" s="9"/>
      <c r="K17" s="9">
        <v>226627</v>
      </c>
      <c r="L17" s="9"/>
      <c r="M17" s="9">
        <v>1540905414</v>
      </c>
      <c r="N17" s="9"/>
      <c r="O17" s="9">
        <v>1420760765</v>
      </c>
      <c r="P17" s="9"/>
      <c r="Q17" s="9">
        <f t="shared" si="1"/>
        <v>120144649</v>
      </c>
    </row>
    <row r="18" spans="1:17">
      <c r="A18" s="1" t="s">
        <v>28</v>
      </c>
      <c r="C18" s="9">
        <v>142536</v>
      </c>
      <c r="D18" s="9"/>
      <c r="E18" s="9">
        <v>952142765</v>
      </c>
      <c r="F18" s="9"/>
      <c r="G18" s="9">
        <v>912525221</v>
      </c>
      <c r="H18" s="9"/>
      <c r="I18" s="9">
        <f t="shared" si="0"/>
        <v>39617544</v>
      </c>
      <c r="J18" s="9"/>
      <c r="K18" s="9">
        <v>142536</v>
      </c>
      <c r="L18" s="9"/>
      <c r="M18" s="9">
        <v>952142765</v>
      </c>
      <c r="N18" s="9"/>
      <c r="O18" s="9">
        <v>941572996</v>
      </c>
      <c r="P18" s="9"/>
      <c r="Q18" s="9">
        <f t="shared" si="1"/>
        <v>10569769</v>
      </c>
    </row>
    <row r="19" spans="1:17">
      <c r="A19" s="1" t="s">
        <v>17</v>
      </c>
      <c r="C19" s="9">
        <v>117629</v>
      </c>
      <c r="D19" s="9"/>
      <c r="E19" s="9">
        <v>1031314727</v>
      </c>
      <c r="F19" s="9"/>
      <c r="G19" s="9">
        <v>1071135273</v>
      </c>
      <c r="H19" s="9"/>
      <c r="I19" s="9">
        <f t="shared" si="0"/>
        <v>-39820546</v>
      </c>
      <c r="J19" s="9"/>
      <c r="K19" s="9">
        <v>117629</v>
      </c>
      <c r="L19" s="9"/>
      <c r="M19" s="9">
        <v>1031314727</v>
      </c>
      <c r="N19" s="9"/>
      <c r="O19" s="9">
        <v>1156498673</v>
      </c>
      <c r="P19" s="9"/>
      <c r="Q19" s="9">
        <f t="shared" si="1"/>
        <v>-125183946</v>
      </c>
    </row>
    <row r="20" spans="1:17">
      <c r="A20" s="1" t="s">
        <v>31</v>
      </c>
      <c r="C20" s="9">
        <v>75541</v>
      </c>
      <c r="D20" s="9"/>
      <c r="E20" s="9">
        <v>1021995737</v>
      </c>
      <c r="F20" s="9"/>
      <c r="G20" s="9">
        <v>1115870686</v>
      </c>
      <c r="H20" s="9"/>
      <c r="I20" s="9">
        <f t="shared" si="0"/>
        <v>-93874949</v>
      </c>
      <c r="J20" s="9"/>
      <c r="K20" s="9">
        <v>75541</v>
      </c>
      <c r="L20" s="9"/>
      <c r="M20" s="9">
        <v>1021995737</v>
      </c>
      <c r="N20" s="9"/>
      <c r="O20" s="9">
        <v>1115870686</v>
      </c>
      <c r="P20" s="9"/>
      <c r="Q20" s="9">
        <f t="shared" si="1"/>
        <v>-93874949</v>
      </c>
    </row>
    <row r="21" spans="1:17">
      <c r="A21" s="1" t="s">
        <v>25</v>
      </c>
      <c r="C21" s="9">
        <v>1</v>
      </c>
      <c r="D21" s="9"/>
      <c r="E21" s="9">
        <v>9562</v>
      </c>
      <c r="F21" s="9"/>
      <c r="G21" s="9">
        <v>10060</v>
      </c>
      <c r="H21" s="9"/>
      <c r="I21" s="9">
        <f t="shared" si="0"/>
        <v>-498</v>
      </c>
      <c r="J21" s="9"/>
      <c r="K21" s="9">
        <v>1</v>
      </c>
      <c r="L21" s="9"/>
      <c r="M21" s="9">
        <v>9562</v>
      </c>
      <c r="N21" s="9"/>
      <c r="O21" s="9">
        <v>10815</v>
      </c>
      <c r="P21" s="9"/>
      <c r="Q21" s="9">
        <f t="shared" si="1"/>
        <v>-1253</v>
      </c>
    </row>
    <row r="22" spans="1:17">
      <c r="A22" s="1" t="s">
        <v>18</v>
      </c>
      <c r="C22" s="9">
        <v>238228</v>
      </c>
      <c r="D22" s="9"/>
      <c r="E22" s="9">
        <v>863174434</v>
      </c>
      <c r="F22" s="9"/>
      <c r="G22" s="9">
        <v>872699524</v>
      </c>
      <c r="H22" s="9"/>
      <c r="I22" s="9">
        <f t="shared" si="0"/>
        <v>-9525090</v>
      </c>
      <c r="J22" s="9"/>
      <c r="K22" s="9">
        <v>238228</v>
      </c>
      <c r="L22" s="9"/>
      <c r="M22" s="9">
        <v>863174434</v>
      </c>
      <c r="N22" s="9"/>
      <c r="O22" s="9">
        <v>1045344830</v>
      </c>
      <c r="P22" s="9"/>
      <c r="Q22" s="9">
        <f t="shared" si="1"/>
        <v>-182170396</v>
      </c>
    </row>
    <row r="23" spans="1:17">
      <c r="A23" s="1" t="s">
        <v>23</v>
      </c>
      <c r="C23" s="9">
        <v>0</v>
      </c>
      <c r="D23" s="9"/>
      <c r="E23" s="9">
        <v>0</v>
      </c>
      <c r="F23" s="9"/>
      <c r="G23" s="9">
        <v>-68934602</v>
      </c>
      <c r="H23" s="9"/>
      <c r="I23" s="9">
        <f t="shared" si="0"/>
        <v>68934602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f t="shared" si="1"/>
        <v>0</v>
      </c>
    </row>
    <row r="24" spans="1:17">
      <c r="A24" s="1" t="s">
        <v>21</v>
      </c>
      <c r="C24" s="9">
        <v>0</v>
      </c>
      <c r="D24" s="9"/>
      <c r="E24" s="9">
        <v>0</v>
      </c>
      <c r="F24" s="9"/>
      <c r="G24" s="9">
        <v>-103517838</v>
      </c>
      <c r="H24" s="9"/>
      <c r="I24" s="9">
        <f t="shared" si="0"/>
        <v>103517838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f t="shared" si="1"/>
        <v>0</v>
      </c>
    </row>
    <row r="25" spans="1:17">
      <c r="A25" s="1" t="s">
        <v>16</v>
      </c>
      <c r="C25" s="9">
        <v>0</v>
      </c>
      <c r="D25" s="9"/>
      <c r="E25" s="9">
        <v>0</v>
      </c>
      <c r="F25" s="9"/>
      <c r="G25" s="9">
        <v>-595535483</v>
      </c>
      <c r="H25" s="9"/>
      <c r="I25" s="9">
        <f t="shared" si="0"/>
        <v>595535483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f t="shared" si="1"/>
        <v>0</v>
      </c>
    </row>
    <row r="26" spans="1:17">
      <c r="A26" s="1" t="s">
        <v>49</v>
      </c>
      <c r="C26" s="9">
        <v>2831</v>
      </c>
      <c r="D26" s="9"/>
      <c r="E26" s="9">
        <v>2617775792</v>
      </c>
      <c r="F26" s="9"/>
      <c r="G26" s="9">
        <v>2551233876</v>
      </c>
      <c r="H26" s="9"/>
      <c r="I26" s="9">
        <f t="shared" si="0"/>
        <v>66541916</v>
      </c>
      <c r="J26" s="9"/>
      <c r="K26" s="9">
        <v>2831</v>
      </c>
      <c r="L26" s="9"/>
      <c r="M26" s="9">
        <v>2617775792</v>
      </c>
      <c r="N26" s="9"/>
      <c r="O26" s="9">
        <v>2518674785</v>
      </c>
      <c r="P26" s="9"/>
      <c r="Q26" s="9">
        <f t="shared" si="1"/>
        <v>99101007</v>
      </c>
    </row>
    <row r="27" spans="1:17">
      <c r="A27" s="1" t="s">
        <v>46</v>
      </c>
      <c r="C27" s="9">
        <v>1726</v>
      </c>
      <c r="D27" s="9"/>
      <c r="E27" s="9">
        <v>1714815333</v>
      </c>
      <c r="F27" s="9"/>
      <c r="G27" s="9">
        <v>1681706299</v>
      </c>
      <c r="H27" s="9"/>
      <c r="I27" s="9">
        <f t="shared" si="0"/>
        <v>33109034</v>
      </c>
      <c r="J27" s="9"/>
      <c r="K27" s="9">
        <v>1726</v>
      </c>
      <c r="L27" s="9"/>
      <c r="M27" s="9">
        <v>1714815333</v>
      </c>
      <c r="N27" s="9"/>
      <c r="O27" s="9">
        <v>1654887395</v>
      </c>
      <c r="P27" s="9"/>
      <c r="Q27" s="9">
        <f t="shared" si="1"/>
        <v>59927938</v>
      </c>
    </row>
    <row r="28" spans="1:17">
      <c r="A28" s="1" t="s">
        <v>52</v>
      </c>
      <c r="C28" s="9">
        <v>3851</v>
      </c>
      <c r="D28" s="9"/>
      <c r="E28" s="9">
        <v>3152511777</v>
      </c>
      <c r="F28" s="9"/>
      <c r="G28" s="9">
        <v>3048480463</v>
      </c>
      <c r="H28" s="9"/>
      <c r="I28" s="9">
        <f t="shared" si="0"/>
        <v>104031314</v>
      </c>
      <c r="J28" s="9"/>
      <c r="K28" s="9">
        <v>3851</v>
      </c>
      <c r="L28" s="9"/>
      <c r="M28" s="9">
        <v>3152511777</v>
      </c>
      <c r="N28" s="9"/>
      <c r="O28" s="9">
        <v>3004694829</v>
      </c>
      <c r="P28" s="9"/>
      <c r="Q28" s="9">
        <f t="shared" si="1"/>
        <v>147816948</v>
      </c>
    </row>
    <row r="29" spans="1:17">
      <c r="A29" s="1" t="s">
        <v>55</v>
      </c>
      <c r="C29" s="9">
        <v>6562</v>
      </c>
      <c r="D29" s="9"/>
      <c r="E29" s="9">
        <v>5316946548</v>
      </c>
      <c r="F29" s="9"/>
      <c r="G29" s="9">
        <v>5242040203</v>
      </c>
      <c r="H29" s="9"/>
      <c r="I29" s="9">
        <f t="shared" si="0"/>
        <v>74906345</v>
      </c>
      <c r="J29" s="9"/>
      <c r="K29" s="9">
        <v>6562</v>
      </c>
      <c r="L29" s="9"/>
      <c r="M29" s="9">
        <v>5316946548</v>
      </c>
      <c r="N29" s="9"/>
      <c r="O29" s="9">
        <v>5207933164</v>
      </c>
      <c r="P29" s="9"/>
      <c r="Q29" s="9">
        <f t="shared" si="1"/>
        <v>109013384</v>
      </c>
    </row>
    <row r="30" spans="1:17">
      <c r="A30" s="1" t="s">
        <v>58</v>
      </c>
      <c r="C30" s="9">
        <v>2350</v>
      </c>
      <c r="D30" s="9"/>
      <c r="E30" s="9">
        <v>1792725009</v>
      </c>
      <c r="F30" s="9"/>
      <c r="G30" s="9">
        <v>1748753902</v>
      </c>
      <c r="H30" s="9"/>
      <c r="I30" s="9">
        <f t="shared" si="0"/>
        <v>43971107</v>
      </c>
      <c r="J30" s="9"/>
      <c r="K30" s="9">
        <v>2350</v>
      </c>
      <c r="L30" s="9"/>
      <c r="M30" s="9">
        <v>1792725009</v>
      </c>
      <c r="N30" s="9"/>
      <c r="O30" s="9">
        <v>1748753902</v>
      </c>
      <c r="P30" s="9"/>
      <c r="Q30" s="9">
        <f t="shared" si="1"/>
        <v>43971107</v>
      </c>
    </row>
    <row r="31" spans="1:17">
      <c r="A31" s="1" t="s">
        <v>61</v>
      </c>
      <c r="C31" s="9">
        <v>9</v>
      </c>
      <c r="D31" s="9"/>
      <c r="E31" s="9">
        <v>8277419</v>
      </c>
      <c r="F31" s="9"/>
      <c r="G31" s="9">
        <v>8128562</v>
      </c>
      <c r="H31" s="9"/>
      <c r="I31" s="9">
        <f t="shared" si="0"/>
        <v>148857</v>
      </c>
      <c r="J31" s="9"/>
      <c r="K31" s="9">
        <v>9</v>
      </c>
      <c r="L31" s="9"/>
      <c r="M31" s="9">
        <v>8277419</v>
      </c>
      <c r="N31" s="9"/>
      <c r="O31" s="9">
        <v>8128562</v>
      </c>
      <c r="P31" s="9"/>
      <c r="Q31" s="9">
        <f t="shared" si="1"/>
        <v>148857</v>
      </c>
    </row>
    <row r="32" spans="1:17">
      <c r="A32" s="1" t="s">
        <v>64</v>
      </c>
      <c r="C32" s="9">
        <v>9388</v>
      </c>
      <c r="D32" s="9"/>
      <c r="E32" s="9">
        <v>5363706371</v>
      </c>
      <c r="F32" s="9"/>
      <c r="G32" s="9">
        <v>5117387353</v>
      </c>
      <c r="H32" s="9"/>
      <c r="I32" s="9">
        <f t="shared" si="0"/>
        <v>246319018</v>
      </c>
      <c r="J32" s="9"/>
      <c r="K32" s="9">
        <v>9388</v>
      </c>
      <c r="L32" s="9"/>
      <c r="M32" s="9">
        <v>5363706371</v>
      </c>
      <c r="N32" s="9"/>
      <c r="O32" s="9">
        <v>5117387353</v>
      </c>
      <c r="P32" s="9"/>
      <c r="Q32" s="9">
        <f t="shared" si="1"/>
        <v>246319018</v>
      </c>
    </row>
    <row r="33" spans="1:17">
      <c r="A33" s="1" t="s">
        <v>42</v>
      </c>
      <c r="C33" s="9">
        <v>0</v>
      </c>
      <c r="D33" s="9"/>
      <c r="E33" s="9">
        <v>0</v>
      </c>
      <c r="F33" s="9"/>
      <c r="G33" s="9">
        <v>30501464</v>
      </c>
      <c r="H33" s="9"/>
      <c r="I33" s="9">
        <f t="shared" si="0"/>
        <v>-30501464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f t="shared" si="1"/>
        <v>0</v>
      </c>
    </row>
    <row r="34" spans="1:17" ht="24.75" thickBot="1">
      <c r="C34" s="9"/>
      <c r="D34" s="9"/>
      <c r="E34" s="12">
        <f>SUM(E8:E33)</f>
        <v>38238392342</v>
      </c>
      <c r="F34" s="9"/>
      <c r="G34" s="12">
        <f>SUM(G8:G33)</f>
        <v>40379753425</v>
      </c>
      <c r="H34" s="9"/>
      <c r="I34" s="12">
        <f>SUM(I8:I33)</f>
        <v>-2141361083</v>
      </c>
      <c r="J34" s="9"/>
      <c r="K34" s="9"/>
      <c r="L34" s="9"/>
      <c r="M34" s="12">
        <f>SUM(M8:M33)</f>
        <v>38238392342</v>
      </c>
      <c r="N34" s="9"/>
      <c r="O34" s="12">
        <f>SUM(O8:O33)</f>
        <v>42757515571</v>
      </c>
      <c r="P34" s="9"/>
      <c r="Q34" s="12">
        <f>SUM(Q8:Q33)</f>
        <v>-4519123229</v>
      </c>
    </row>
    <row r="35" spans="1:17" ht="24.75" thickTop="1"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>
      <c r="G36" s="5"/>
      <c r="H36" s="4"/>
      <c r="I36" s="5"/>
      <c r="J36" s="4"/>
      <c r="K36" s="4"/>
      <c r="L36" s="4"/>
      <c r="M36" s="4"/>
      <c r="N36" s="4"/>
      <c r="O36" s="5"/>
      <c r="P36" s="4"/>
      <c r="Q36" s="5"/>
    </row>
    <row r="37" spans="1:17"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>
      <c r="G40" s="5"/>
      <c r="H40" s="4"/>
      <c r="I40" s="5"/>
      <c r="J40" s="4"/>
      <c r="K40" s="4"/>
      <c r="L40" s="4"/>
      <c r="M40" s="4"/>
      <c r="N40" s="4"/>
      <c r="O40" s="5"/>
      <c r="P40" s="4"/>
      <c r="Q40" s="5"/>
    </row>
    <row r="41" spans="1:17">
      <c r="F41" s="3">
        <f t="shared" ref="F41" si="2">F40-F39</f>
        <v>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3"/>
  <sheetViews>
    <sheetView rightToLeft="1" workbookViewId="0">
      <selection activeCell="I17" sqref="I17"/>
    </sheetView>
  </sheetViews>
  <sheetFormatPr defaultRowHeight="24"/>
  <cols>
    <col min="1" max="1" width="30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9.710937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1" t="s">
        <v>3</v>
      </c>
      <c r="C6" s="22" t="s">
        <v>85</v>
      </c>
      <c r="D6" s="22" t="s">
        <v>85</v>
      </c>
      <c r="E6" s="22" t="s">
        <v>85</v>
      </c>
      <c r="F6" s="22" t="s">
        <v>85</v>
      </c>
      <c r="G6" s="22" t="s">
        <v>85</v>
      </c>
      <c r="H6" s="22" t="s">
        <v>85</v>
      </c>
      <c r="I6" s="22" t="s">
        <v>85</v>
      </c>
      <c r="K6" s="22" t="s">
        <v>86</v>
      </c>
      <c r="L6" s="22" t="s">
        <v>86</v>
      </c>
      <c r="M6" s="22" t="s">
        <v>86</v>
      </c>
      <c r="N6" s="22" t="s">
        <v>86</v>
      </c>
      <c r="O6" s="22" t="s">
        <v>86</v>
      </c>
      <c r="P6" s="22" t="s">
        <v>86</v>
      </c>
      <c r="Q6" s="22" t="s">
        <v>86</v>
      </c>
    </row>
    <row r="7" spans="1:17" ht="24.75">
      <c r="A7" s="22" t="s">
        <v>3</v>
      </c>
      <c r="C7" s="22" t="s">
        <v>7</v>
      </c>
      <c r="E7" s="22" t="s">
        <v>100</v>
      </c>
      <c r="G7" s="22" t="s">
        <v>101</v>
      </c>
      <c r="I7" s="22" t="s">
        <v>103</v>
      </c>
      <c r="K7" s="22" t="s">
        <v>7</v>
      </c>
      <c r="M7" s="22" t="s">
        <v>100</v>
      </c>
      <c r="O7" s="22" t="s">
        <v>101</v>
      </c>
      <c r="Q7" s="22" t="s">
        <v>103</v>
      </c>
    </row>
    <row r="8" spans="1:17">
      <c r="A8" s="1" t="s">
        <v>23</v>
      </c>
      <c r="C8" s="9">
        <v>372812</v>
      </c>
      <c r="D8" s="9"/>
      <c r="E8" s="9">
        <v>1291047956</v>
      </c>
      <c r="F8" s="9"/>
      <c r="G8" s="9">
        <v>1352378285</v>
      </c>
      <c r="H8" s="9"/>
      <c r="I8" s="9">
        <f>E8-G8</f>
        <v>-61330329</v>
      </c>
      <c r="J8" s="9"/>
      <c r="K8" s="9">
        <v>372812</v>
      </c>
      <c r="L8" s="9"/>
      <c r="M8" s="9">
        <v>1291047956</v>
      </c>
      <c r="N8" s="9"/>
      <c r="O8" s="9">
        <v>1352378285</v>
      </c>
      <c r="P8" s="9"/>
      <c r="Q8" s="9">
        <f>M8-O8</f>
        <v>-61330329</v>
      </c>
    </row>
    <row r="9" spans="1:17">
      <c r="A9" s="1" t="s">
        <v>21</v>
      </c>
      <c r="C9" s="9">
        <v>74646</v>
      </c>
      <c r="D9" s="9"/>
      <c r="E9" s="9">
        <v>287697965</v>
      </c>
      <c r="F9" s="9"/>
      <c r="G9" s="9">
        <v>395371353</v>
      </c>
      <c r="H9" s="9"/>
      <c r="I9" s="9">
        <f t="shared" ref="I9:I14" si="0">E9-G9</f>
        <v>-107673388</v>
      </c>
      <c r="J9" s="9"/>
      <c r="K9" s="9">
        <v>74646</v>
      </c>
      <c r="L9" s="9"/>
      <c r="M9" s="9">
        <v>287697965</v>
      </c>
      <c r="N9" s="9"/>
      <c r="O9" s="9">
        <v>395371353</v>
      </c>
      <c r="P9" s="9"/>
      <c r="Q9" s="9">
        <f t="shared" ref="Q9:Q14" si="1">M9-O9</f>
        <v>-107673388</v>
      </c>
    </row>
    <row r="10" spans="1:17">
      <c r="A10" s="1" t="s">
        <v>16</v>
      </c>
      <c r="C10" s="9">
        <v>325403</v>
      </c>
      <c r="D10" s="9"/>
      <c r="E10" s="9">
        <v>6469733915</v>
      </c>
      <c r="F10" s="9"/>
      <c r="G10" s="9">
        <v>6641819342</v>
      </c>
      <c r="H10" s="9"/>
      <c r="I10" s="9">
        <f t="shared" si="0"/>
        <v>-172085427</v>
      </c>
      <c r="J10" s="9"/>
      <c r="K10" s="9">
        <v>325403</v>
      </c>
      <c r="L10" s="9"/>
      <c r="M10" s="9">
        <v>6469733915</v>
      </c>
      <c r="N10" s="9"/>
      <c r="O10" s="9">
        <v>6641819342</v>
      </c>
      <c r="P10" s="9"/>
      <c r="Q10" s="9">
        <f t="shared" si="1"/>
        <v>-172085427</v>
      </c>
    </row>
    <row r="11" spans="1:17">
      <c r="A11" s="1" t="s">
        <v>25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99785</v>
      </c>
      <c r="L11" s="9"/>
      <c r="M11" s="9">
        <v>998916475</v>
      </c>
      <c r="N11" s="9"/>
      <c r="O11" s="9">
        <v>1079266258</v>
      </c>
      <c r="P11" s="9"/>
      <c r="Q11" s="9">
        <f t="shared" si="1"/>
        <v>-80349783</v>
      </c>
    </row>
    <row r="12" spans="1:17">
      <c r="A12" s="1" t="s">
        <v>26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17681</v>
      </c>
      <c r="L12" s="9"/>
      <c r="M12" s="9">
        <v>516787455</v>
      </c>
      <c r="N12" s="9"/>
      <c r="O12" s="9">
        <v>554549893</v>
      </c>
      <c r="P12" s="9"/>
      <c r="Q12" s="9">
        <f t="shared" si="1"/>
        <v>-37762438</v>
      </c>
    </row>
    <row r="13" spans="1:17">
      <c r="A13" s="1" t="s">
        <v>42</v>
      </c>
      <c r="C13" s="9">
        <v>1903</v>
      </c>
      <c r="D13" s="9"/>
      <c r="E13" s="9">
        <v>1903000000</v>
      </c>
      <c r="F13" s="9"/>
      <c r="G13" s="9">
        <v>1853140385</v>
      </c>
      <c r="H13" s="9"/>
      <c r="I13" s="9">
        <f t="shared" si="0"/>
        <v>49859615</v>
      </c>
      <c r="J13" s="9"/>
      <c r="K13" s="9">
        <v>1903</v>
      </c>
      <c r="L13" s="9"/>
      <c r="M13" s="9">
        <v>1903000000</v>
      </c>
      <c r="N13" s="9"/>
      <c r="O13" s="9">
        <v>1853140385</v>
      </c>
      <c r="P13" s="9"/>
      <c r="Q13" s="9">
        <f t="shared" si="1"/>
        <v>49859615</v>
      </c>
    </row>
    <row r="14" spans="1:17">
      <c r="A14" s="1" t="s">
        <v>104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1223</v>
      </c>
      <c r="L14" s="9"/>
      <c r="M14" s="9">
        <v>1223000000</v>
      </c>
      <c r="N14" s="9"/>
      <c r="O14" s="9">
        <v>1206981257</v>
      </c>
      <c r="P14" s="9"/>
      <c r="Q14" s="9">
        <f t="shared" si="1"/>
        <v>16018743</v>
      </c>
    </row>
    <row r="15" spans="1:17" ht="24.75" thickBot="1">
      <c r="C15" s="9"/>
      <c r="D15" s="9"/>
      <c r="E15" s="12">
        <f>SUM(E8:E14)</f>
        <v>9951479836</v>
      </c>
      <c r="F15" s="9"/>
      <c r="G15" s="12">
        <f>SUM(G8:G14)</f>
        <v>10242709365</v>
      </c>
      <c r="H15" s="9"/>
      <c r="I15" s="12">
        <f>SUM(I8:I14)</f>
        <v>-291229529</v>
      </c>
      <c r="J15" s="9"/>
      <c r="K15" s="9"/>
      <c r="L15" s="9"/>
      <c r="M15" s="12">
        <f>SUM(M8:M14)</f>
        <v>12690183766</v>
      </c>
      <c r="N15" s="9"/>
      <c r="O15" s="12">
        <f>SUM(O8:O14)</f>
        <v>13083506773</v>
      </c>
      <c r="P15" s="9"/>
      <c r="Q15" s="12">
        <f>SUM(Q8:Q14)</f>
        <v>-393323007</v>
      </c>
    </row>
    <row r="16" spans="1:17" ht="24.75" thickTop="1"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4:17">
      <c r="G17" s="5"/>
      <c r="H17" s="4"/>
      <c r="I17" s="5"/>
      <c r="J17" s="4"/>
      <c r="K17" s="4"/>
      <c r="L17" s="4"/>
      <c r="M17" s="4"/>
      <c r="N17" s="4"/>
      <c r="O17" s="5"/>
      <c r="P17" s="4"/>
      <c r="Q17" s="5"/>
    </row>
    <row r="18" spans="4:17">
      <c r="D18" s="5">
        <f t="shared" ref="D18:F18" si="2">D17-D16</f>
        <v>0</v>
      </c>
      <c r="E18" s="5"/>
      <c r="F18" s="5">
        <f t="shared" si="2"/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4:17"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4:17"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4:17">
      <c r="G21" s="5"/>
      <c r="H21" s="4"/>
      <c r="I21" s="5"/>
      <c r="J21" s="4"/>
      <c r="K21" s="4"/>
      <c r="L21" s="4"/>
      <c r="M21" s="4"/>
      <c r="N21" s="4"/>
      <c r="O21" s="5"/>
      <c r="P21" s="4"/>
      <c r="Q21" s="5"/>
    </row>
    <row r="22" spans="4:17">
      <c r="F22" s="3">
        <f t="shared" ref="F22" si="3">F21-F20</f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4:17"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2022-01-25T06:48:15Z</dcterms:created>
  <dcterms:modified xsi:type="dcterms:W3CDTF">2022-01-29T14:47:10Z</dcterms:modified>
</cp:coreProperties>
</file>