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57754E47-7AB1-4973-A475-4C204FBFB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4" l="1"/>
  <c r="C10" i="15" l="1"/>
  <c r="G11" i="15" s="1"/>
  <c r="E9" i="14"/>
  <c r="G9" i="13"/>
  <c r="G8" i="13"/>
  <c r="E9" i="13"/>
  <c r="C9" i="15" s="1"/>
  <c r="I9" i="13"/>
  <c r="K8" i="13" s="1"/>
  <c r="K9" i="13" s="1"/>
  <c r="Q14" i="12"/>
  <c r="O14" i="12"/>
  <c r="M14" i="12"/>
  <c r="K14" i="12"/>
  <c r="G14" i="12"/>
  <c r="C14" i="12"/>
  <c r="E14" i="12"/>
  <c r="Q13" i="12"/>
  <c r="Q11" i="12"/>
  <c r="Q10" i="12"/>
  <c r="Q9" i="12"/>
  <c r="Q8" i="12"/>
  <c r="I9" i="12"/>
  <c r="Q12" i="12"/>
  <c r="I13" i="12"/>
  <c r="I8" i="12"/>
  <c r="I14" i="12" s="1"/>
  <c r="C8" i="15" s="1"/>
  <c r="I10" i="12"/>
  <c r="I11" i="12"/>
  <c r="I12" i="12"/>
  <c r="S22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8" i="11"/>
  <c r="Q23" i="11"/>
  <c r="O23" i="11"/>
  <c r="M23" i="11"/>
  <c r="G23" i="11"/>
  <c r="E23" i="11"/>
  <c r="C23" i="11"/>
  <c r="O11" i="10"/>
  <c r="M11" i="10"/>
  <c r="G11" i="10"/>
  <c r="E11" i="10"/>
  <c r="Q9" i="10"/>
  <c r="Q10" i="10"/>
  <c r="Q8" i="10"/>
  <c r="Q11" i="10" s="1"/>
  <c r="I9" i="10"/>
  <c r="I10" i="10"/>
  <c r="I8" i="10"/>
  <c r="I11" i="10" s="1"/>
  <c r="Q27" i="9"/>
  <c r="I23" i="11" l="1"/>
  <c r="C7" i="15" s="1"/>
  <c r="C11" i="15" s="1"/>
  <c r="E10" i="15" s="1"/>
  <c r="K12" i="11"/>
  <c r="K16" i="11"/>
  <c r="K20" i="11"/>
  <c r="K9" i="11"/>
  <c r="K13" i="11"/>
  <c r="K17" i="11"/>
  <c r="K21" i="11"/>
  <c r="K10" i="11"/>
  <c r="K14" i="11"/>
  <c r="K18" i="11"/>
  <c r="K22" i="11"/>
  <c r="K11" i="11"/>
  <c r="K15" i="11"/>
  <c r="K8" i="11"/>
  <c r="K19" i="11"/>
  <c r="S23" i="11"/>
  <c r="E9" i="15" l="1"/>
  <c r="E7" i="15"/>
  <c r="E8" i="15"/>
  <c r="U9" i="11"/>
  <c r="U13" i="11"/>
  <c r="U17" i="11"/>
  <c r="U21" i="11"/>
  <c r="U12" i="11"/>
  <c r="U20" i="11"/>
  <c r="U10" i="11"/>
  <c r="U14" i="11"/>
  <c r="U18" i="11"/>
  <c r="U22" i="11"/>
  <c r="U16" i="11"/>
  <c r="U11" i="11"/>
  <c r="U15" i="11"/>
  <c r="U8" i="11"/>
  <c r="U19" i="11"/>
  <c r="K23" i="11"/>
  <c r="O28" i="9"/>
  <c r="M28" i="9"/>
  <c r="G28" i="9"/>
  <c r="E2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8" i="9"/>
  <c r="I9" i="7"/>
  <c r="K9" i="7"/>
  <c r="M9" i="7"/>
  <c r="O9" i="7"/>
  <c r="Q9" i="7"/>
  <c r="S9" i="7"/>
  <c r="S10" i="6"/>
  <c r="Q10" i="6"/>
  <c r="O10" i="6"/>
  <c r="M10" i="6"/>
  <c r="K10" i="6"/>
  <c r="AK15" i="3"/>
  <c r="AI15" i="3"/>
  <c r="AG15" i="3"/>
  <c r="AA15" i="3"/>
  <c r="W15" i="3"/>
  <c r="S15" i="3"/>
  <c r="Q15" i="3"/>
  <c r="Y24" i="1"/>
  <c r="E24" i="1"/>
  <c r="G24" i="1"/>
  <c r="K24" i="1"/>
  <c r="O24" i="1"/>
  <c r="U24" i="1"/>
  <c r="W24" i="1"/>
  <c r="E11" i="15" l="1"/>
  <c r="U23" i="11"/>
  <c r="I28" i="9"/>
  <c r="Q28" i="9"/>
</calcChain>
</file>

<file path=xl/sharedStrings.xml><?xml version="1.0" encoding="utf-8"?>
<sst xmlns="http://schemas.openxmlformats.org/spreadsheetml/2006/main" count="444" uniqueCount="107">
  <si>
    <t>صندوق سرمایه‌گذاری مشترک مدرسه کسب و کار صوفی رازی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</si>
  <si>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</si>
  <si>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</si>
  <si>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</si>
  <si>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</si>
  <si>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</si>
  <si>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</si>
  <si>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</si>
  <si>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</si>
  <si>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</si>
  <si>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</si>
  <si>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</si>
  <si>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</si>
  <si>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</si>
  <si>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</si>
  <si>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تندگویان</t>
  </si>
  <si>
    <t>توسعه سامانه ی نرم افزاری نگین</t>
  </si>
  <si>
    <t>توسعه‌معادن‌وفلزات‌</t>
  </si>
  <si>
    <t>حفاری شمال</t>
  </si>
  <si>
    <t>ریل پرداز نو آفرین</t>
  </si>
  <si>
    <t>زغال سنگ پروده طبس</t>
  </si>
  <si>
    <t>سخت آژند</t>
  </si>
  <si>
    <t>سرمایه گذاری سیمان تامین</t>
  </si>
  <si>
    <t>سهامی ذوب آهن  اصفهان</t>
  </si>
  <si>
    <t>فولاد امیرکبیرکاشان</t>
  </si>
  <si>
    <t>فولاد مبارکه اصفهان</t>
  </si>
  <si>
    <t>گسترش نفت و گاز پارسیان</t>
  </si>
  <si>
    <t>مبین انرژی خلیج فارس</t>
  </si>
  <si>
    <t>ملی‌ صنایع‌ مس‌ ایران‌</t>
  </si>
  <si>
    <t>نفت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</si>
  <si>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</si>
  <si>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</si>
  <si>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</si>
  <si>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</si>
  <si>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</si>
  <si>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</si>
  <si>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</si>
  <si>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</si>
  <si>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</si>
  <si>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</si>
  <si>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</si>
  <si>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</si>
  <si>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</si>
  <si>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</si>
  <si>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</si>
  <si>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</si>
  <si>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</si>
  <si>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</si>
  <si>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</si>
  <si>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</si>
  <si>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</si>
  <si>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</si>
  <si>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</si>
  <si>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</si>
  <si>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</si>
  <si>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</si>
  <si>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</si>
  <si>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</si>
  <si>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</si>
  <si>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</si>
  <si>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</si>
  <si>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</si>
  <si>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</si>
  <si>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</si>
  <si>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</si>
  <si>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</si>
  <si>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</si>
  <si>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</si>
  <si>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</si>
  <si>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</si>
  <si>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</si>
  <si>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</si>
  <si>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</si>
  <si>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</si>
  <si>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</si>
  <si>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</si>
  <si>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</si>
  <si>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</si>
  <si>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</si>
  <si>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</si>
  <si>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</si>
  <si>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</si>
  <si>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</si>
  <si>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</si>
  <si>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</si>
  <si>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</si>
  <si>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</si>
  <si>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</si>
  <si>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</si>
  <si>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</si>
  <si>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</si>
  <si>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</si>
  <si>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</si>
  <si>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</si>
  <si>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</si>
  <si>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</si>
  <si>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</si>
  <si>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</si>
  <si>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</si>
  <si>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</si>
  <si>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</si>
  <si>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</si>
  <si>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</si>
  <si>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</si>
  <si>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 xml:space="preserve">از ابتدای سال مالی تا </t>
  </si>
  <si>
    <t>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</si>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</sst>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Border="1"/>
    <xf numFmtId="37" fontId="2" fillId="0" borderId="2" xfId="0" applyNumberFormat="1" applyFont="1" applyBorder="1"/>
    <xf numFmtId="164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CE8C9C-ABD5-40A3-95DE-28F49D724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6C12-B46E-4BA6-9124-7263990AA019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5"/>
  <sheetViews>
    <sheetView rightToLeft="1" workbookViewId="0">
      <selection activeCell="K14" sqref="K14:O15"/>
    </sheetView>
  </sheetViews>
  <sheetFormatPr defaultRowHeight="24"/>
  <cols>
    <col min="1" max="1" width="30.140625" style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2.140625" style="1" bestFit="1" customWidth="1"/>
    <col min="11" max="11" width="18.140625" style="1" bestFit="1" customWidth="1"/>
    <col min="12" max="12" width="2.140625" style="1" bestFit="1" customWidth="1"/>
    <col min="13" max="13" width="19.42578125" style="1" bestFit="1" customWidth="1"/>
    <col min="14" max="14" width="2.140625" style="1" bestFit="1" customWidth="1"/>
    <col min="15" max="15" width="14.140625" style="1" bestFit="1" customWidth="1"/>
    <col min="16" max="16" width="2.140625" style="1" bestFit="1" customWidth="1"/>
    <col min="17" max="17" width="19.140625" style="1" customWidth="1"/>
    <col min="18" max="18" width="2.140625" style="1" bestFit="1" customWidth="1"/>
    <col min="19" max="19" width="9.140625" style="1" customWidth="1"/>
    <col min="20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6" t="s">
        <v>78</v>
      </c>
      <c r="C6" s="17" t="s">
        <v>76</v>
      </c>
      <c r="D6" s="17" t="s">
        <v>76</v>
      </c>
      <c r="E6" s="17" t="s">
        <v>76</v>
      </c>
      <c r="F6" s="17" t="s">
        <v>76</v>
      </c>
      <c r="G6" s="17" t="s">
        <v>76</v>
      </c>
      <c r="H6" s="17" t="s">
        <v>76</v>
      </c>
      <c r="I6" s="17" t="s">
        <v>76</v>
      </c>
      <c r="K6" s="17" t="s">
        <v>77</v>
      </c>
      <c r="L6" s="17" t="s">
        <v>77</v>
      </c>
      <c r="M6" s="17" t="s">
        <v>77</v>
      </c>
      <c r="N6" s="17" t="s">
        <v>77</v>
      </c>
      <c r="O6" s="17" t="s">
        <v>77</v>
      </c>
      <c r="P6" s="17" t="s">
        <v>77</v>
      </c>
      <c r="Q6" s="17" t="s">
        <v>77</v>
      </c>
    </row>
    <row r="7" spans="1:19" ht="24.75">
      <c r="A7" s="17" t="s">
        <v>78</v>
      </c>
      <c r="C7" s="17" t="s">
        <v>92</v>
      </c>
      <c r="E7" s="17" t="s">
        <v>89</v>
      </c>
      <c r="G7" s="17" t="s">
        <v>90</v>
      </c>
      <c r="I7" s="17" t="s">
        <v>93</v>
      </c>
      <c r="K7" s="17" t="s">
        <v>92</v>
      </c>
      <c r="M7" s="17" t="s">
        <v>89</v>
      </c>
      <c r="O7" s="17" t="s">
        <v>90</v>
      </c>
      <c r="Q7" s="17" t="s">
        <v>93</v>
      </c>
    </row>
    <row r="8" spans="1:19">
      <c r="A8" s="1" t="s">
        <v>55</v>
      </c>
      <c r="C8" s="5">
        <v>0</v>
      </c>
      <c r="D8" s="4"/>
      <c r="E8" s="5">
        <v>0</v>
      </c>
      <c r="F8" s="4"/>
      <c r="G8" s="5">
        <v>16018743</v>
      </c>
      <c r="H8" s="4"/>
      <c r="I8" s="5">
        <f>C8+E8+G8</f>
        <v>16018743</v>
      </c>
      <c r="J8" s="4"/>
      <c r="K8" s="5">
        <v>0</v>
      </c>
      <c r="L8" s="4"/>
      <c r="M8" s="5">
        <v>0</v>
      </c>
      <c r="N8" s="4"/>
      <c r="O8" s="5">
        <v>16018743</v>
      </c>
      <c r="P8" s="4"/>
      <c r="Q8" s="5">
        <f>K8+M8+O8</f>
        <v>16018743</v>
      </c>
    </row>
    <row r="9" spans="1:19">
      <c r="A9" s="1" t="s">
        <v>39</v>
      </c>
      <c r="C9" s="5">
        <v>0</v>
      </c>
      <c r="D9" s="4"/>
      <c r="E9" s="5">
        <v>30501464</v>
      </c>
      <c r="F9" s="4"/>
      <c r="G9" s="5">
        <v>0</v>
      </c>
      <c r="H9" s="4"/>
      <c r="I9" s="5">
        <f>C9+E9+G9</f>
        <v>30501464</v>
      </c>
      <c r="J9" s="4"/>
      <c r="K9" s="5">
        <v>0</v>
      </c>
      <c r="L9" s="4"/>
      <c r="M9" s="5">
        <v>30501464</v>
      </c>
      <c r="N9" s="4"/>
      <c r="O9" s="5">
        <v>0</v>
      </c>
      <c r="P9" s="4"/>
      <c r="Q9" s="5">
        <f>K9+M9+O9</f>
        <v>30501464</v>
      </c>
    </row>
    <row r="10" spans="1:19">
      <c r="A10" s="1" t="s">
        <v>46</v>
      </c>
      <c r="C10" s="5">
        <v>0</v>
      </c>
      <c r="D10" s="4"/>
      <c r="E10" s="5">
        <v>32559091</v>
      </c>
      <c r="F10" s="4"/>
      <c r="G10" s="5">
        <v>0</v>
      </c>
      <c r="H10" s="4"/>
      <c r="I10" s="5">
        <f t="shared" ref="I10:I12" si="0">C10+E10+G10</f>
        <v>32559091</v>
      </c>
      <c r="J10" s="4"/>
      <c r="K10" s="5">
        <v>0</v>
      </c>
      <c r="L10" s="4"/>
      <c r="M10" s="5">
        <v>32559091</v>
      </c>
      <c r="N10" s="4"/>
      <c r="O10" s="5">
        <v>0</v>
      </c>
      <c r="P10" s="4"/>
      <c r="Q10" s="5">
        <f>K10+M10+O10</f>
        <v>32559091</v>
      </c>
    </row>
    <row r="11" spans="1:19">
      <c r="A11" s="1" t="s">
        <v>43</v>
      </c>
      <c r="C11" s="5">
        <v>0</v>
      </c>
      <c r="D11" s="4"/>
      <c r="E11" s="5">
        <v>26818904</v>
      </c>
      <c r="F11" s="4"/>
      <c r="G11" s="5">
        <v>0</v>
      </c>
      <c r="H11" s="4"/>
      <c r="I11" s="5">
        <f t="shared" si="0"/>
        <v>26818904</v>
      </c>
      <c r="J11" s="4"/>
      <c r="K11" s="5">
        <v>0</v>
      </c>
      <c r="L11" s="4"/>
      <c r="M11" s="5">
        <v>26818904</v>
      </c>
      <c r="N11" s="4"/>
      <c r="O11" s="5">
        <v>0</v>
      </c>
      <c r="P11" s="4"/>
      <c r="Q11" s="5">
        <f>K11+M11+O11</f>
        <v>26818904</v>
      </c>
    </row>
    <row r="12" spans="1:19">
      <c r="A12" s="1" t="s">
        <v>49</v>
      </c>
      <c r="C12" s="5">
        <v>0</v>
      </c>
      <c r="D12" s="4"/>
      <c r="E12" s="5">
        <v>43785634</v>
      </c>
      <c r="F12" s="4"/>
      <c r="G12" s="5">
        <v>0</v>
      </c>
      <c r="H12" s="4"/>
      <c r="I12" s="5">
        <f t="shared" si="0"/>
        <v>43785634</v>
      </c>
      <c r="J12" s="4"/>
      <c r="K12" s="5">
        <v>0</v>
      </c>
      <c r="L12" s="4"/>
      <c r="M12" s="5">
        <v>43785634</v>
      </c>
      <c r="N12" s="4"/>
      <c r="O12" s="5">
        <v>0</v>
      </c>
      <c r="P12" s="4"/>
      <c r="Q12" s="5">
        <f t="shared" ref="Q12" si="1">K12+M12+O12</f>
        <v>43785634</v>
      </c>
    </row>
    <row r="13" spans="1:19">
      <c r="A13" s="1" t="s">
        <v>52</v>
      </c>
      <c r="C13" s="5">
        <v>0</v>
      </c>
      <c r="D13" s="4"/>
      <c r="E13" s="5">
        <v>34107041</v>
      </c>
      <c r="F13" s="4"/>
      <c r="G13" s="5">
        <v>0</v>
      </c>
      <c r="H13" s="4"/>
      <c r="I13" s="5">
        <f>C13+E13+G13</f>
        <v>34107041</v>
      </c>
      <c r="J13" s="4"/>
      <c r="K13" s="5">
        <v>0</v>
      </c>
      <c r="L13" s="4"/>
      <c r="M13" s="5">
        <v>34107041</v>
      </c>
      <c r="N13" s="4"/>
      <c r="O13" s="5">
        <v>0</v>
      </c>
      <c r="P13" s="4"/>
      <c r="Q13" s="5">
        <f>K13+M13+O13</f>
        <v>34107041</v>
      </c>
    </row>
    <row r="14" spans="1:19" ht="24.75" thickBot="1">
      <c r="C14" s="6">
        <f>SUM(C8:C13)</f>
        <v>0</v>
      </c>
      <c r="D14" s="4"/>
      <c r="E14" s="6">
        <f>SUM(E8:E13)</f>
        <v>167772134</v>
      </c>
      <c r="F14" s="4"/>
      <c r="G14" s="6">
        <f>SUM(G8:G13)</f>
        <v>16018743</v>
      </c>
      <c r="H14" s="4"/>
      <c r="I14" s="6">
        <f>SUM(I8:I13)</f>
        <v>183790877</v>
      </c>
      <c r="J14" s="5"/>
      <c r="K14" s="6">
        <f>SUM(K8:K13)</f>
        <v>0</v>
      </c>
      <c r="L14" s="5"/>
      <c r="M14" s="6">
        <f>SUM(M8:M13)</f>
        <v>167772134</v>
      </c>
      <c r="N14" s="5"/>
      <c r="O14" s="6">
        <f>SUM(O8:O13)</f>
        <v>16018743</v>
      </c>
      <c r="P14" s="5"/>
      <c r="Q14" s="6">
        <f>SUM(Q8:Q13)</f>
        <v>183790877</v>
      </c>
      <c r="R14" s="5"/>
      <c r="S14" s="5"/>
    </row>
    <row r="15" spans="1:19" ht="24.75" thickTop="1">
      <c r="C15" s="4"/>
      <c r="D15" s="4"/>
      <c r="E15" s="5"/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5" sqref="G15"/>
    </sheetView>
  </sheetViews>
  <sheetFormatPr defaultRowHeight="2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7" t="s">
        <v>94</v>
      </c>
      <c r="B6" s="17" t="s">
        <v>94</v>
      </c>
      <c r="C6" s="17" t="s">
        <v>94</v>
      </c>
      <c r="E6" s="17" t="s">
        <v>76</v>
      </c>
      <c r="F6" s="17" t="s">
        <v>76</v>
      </c>
      <c r="G6" s="17" t="s">
        <v>76</v>
      </c>
      <c r="I6" s="17" t="s">
        <v>77</v>
      </c>
      <c r="J6" s="17" t="s">
        <v>77</v>
      </c>
      <c r="K6" s="17" t="s">
        <v>77</v>
      </c>
    </row>
    <row r="7" spans="1:11" ht="24.75">
      <c r="A7" s="17" t="s">
        <v>95</v>
      </c>
      <c r="C7" s="17" t="s">
        <v>61</v>
      </c>
      <c r="E7" s="17" t="s">
        <v>96</v>
      </c>
      <c r="G7" s="17" t="s">
        <v>97</v>
      </c>
      <c r="I7" s="17" t="s">
        <v>96</v>
      </c>
      <c r="K7" s="17" t="s">
        <v>97</v>
      </c>
    </row>
    <row r="8" spans="1:11">
      <c r="A8" s="1" t="s">
        <v>67</v>
      </c>
      <c r="C8" s="4" t="s">
        <v>68</v>
      </c>
      <c r="D8" s="4"/>
      <c r="E8" s="5">
        <v>17200892</v>
      </c>
      <c r="F8" s="4"/>
      <c r="G8" s="7">
        <f>E8/E9</f>
        <v>1</v>
      </c>
      <c r="H8" s="4"/>
      <c r="I8" s="5">
        <v>17200892</v>
      </c>
      <c r="J8" s="4"/>
      <c r="K8" s="7">
        <f>I8/I9</f>
        <v>1</v>
      </c>
    </row>
    <row r="9" spans="1:11" ht="24.75" thickBot="1">
      <c r="E9" s="6">
        <f>SUM(E8)</f>
        <v>17200892</v>
      </c>
      <c r="G9" s="8">
        <f>SUM(G8)</f>
        <v>1</v>
      </c>
      <c r="I9" s="6">
        <f>SUM(I8)</f>
        <v>17200892</v>
      </c>
      <c r="K9" s="8">
        <f>SUM(K8)</f>
        <v>1</v>
      </c>
    </row>
    <row r="10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20" sqref="K20"/>
    </sheetView>
  </sheetViews>
  <sheetFormatPr defaultRowHeight="24"/>
  <cols>
    <col min="1" max="1" width="28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4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74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E5" s="2" t="s">
        <v>104</v>
      </c>
    </row>
    <row r="6" spans="1:5" ht="24.75">
      <c r="A6" s="16" t="s">
        <v>98</v>
      </c>
      <c r="C6" s="17" t="s">
        <v>76</v>
      </c>
      <c r="E6" s="17" t="s">
        <v>105</v>
      </c>
    </row>
    <row r="7" spans="1:5" ht="24.75">
      <c r="A7" s="17" t="s">
        <v>98</v>
      </c>
      <c r="C7" s="17" t="s">
        <v>64</v>
      </c>
      <c r="E7" s="17" t="s">
        <v>64</v>
      </c>
    </row>
    <row r="8" spans="1:5">
      <c r="A8" s="1" t="s">
        <v>106</v>
      </c>
      <c r="C8" s="5">
        <v>14340584</v>
      </c>
      <c r="D8" s="4"/>
      <c r="E8" s="5">
        <v>14340584</v>
      </c>
    </row>
    <row r="9" spans="1:5" ht="25.5" thickBot="1">
      <c r="A9" s="2" t="s">
        <v>83</v>
      </c>
      <c r="C9" s="6">
        <f>SUM(C8)</f>
        <v>14340584</v>
      </c>
      <c r="D9" s="4"/>
      <c r="E9" s="6">
        <f>SUM(E8)</f>
        <v>14340584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topLeftCell="A16" workbookViewId="0">
      <selection activeCell="C7" sqref="C7:C8"/>
    </sheetView>
  </sheetViews>
  <sheetFormatPr defaultRowHeight="24"/>
  <cols>
    <col min="1" max="1" width="29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7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8.5703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6" t="s">
        <v>3</v>
      </c>
      <c r="C6" s="17" t="s">
        <v>102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5">
        <v>130226</v>
      </c>
      <c r="D9" s="4"/>
      <c r="E9" s="5">
        <v>1035316759</v>
      </c>
      <c r="F9" s="4"/>
      <c r="G9" s="5">
        <v>1367086711.1616001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0</v>
      </c>
      <c r="P9" s="4"/>
      <c r="Q9" s="5">
        <v>130226</v>
      </c>
      <c r="R9" s="4"/>
      <c r="S9" s="5">
        <v>11571</v>
      </c>
      <c r="T9" s="4"/>
      <c r="U9" s="5">
        <v>1035316759</v>
      </c>
      <c r="V9" s="4"/>
      <c r="W9" s="5">
        <v>1497969728.67906</v>
      </c>
      <c r="X9" s="4"/>
      <c r="Y9" s="7">
        <v>3.4850963808605431E-2</v>
      </c>
    </row>
    <row r="10" spans="1:25">
      <c r="A10" s="1" t="s">
        <v>16</v>
      </c>
      <c r="C10" s="5">
        <v>325402</v>
      </c>
      <c r="D10" s="4"/>
      <c r="E10" s="5">
        <v>2484972341</v>
      </c>
      <c r="F10" s="4"/>
      <c r="G10" s="5">
        <v>6641801867.7410402</v>
      </c>
      <c r="H10" s="4"/>
      <c r="I10" s="5">
        <v>1</v>
      </c>
      <c r="J10" s="4"/>
      <c r="K10" s="5">
        <v>17475</v>
      </c>
      <c r="L10" s="4"/>
      <c r="M10" s="5">
        <v>0</v>
      </c>
      <c r="N10" s="4"/>
      <c r="O10" s="5">
        <v>0</v>
      </c>
      <c r="P10" s="4"/>
      <c r="Q10" s="5">
        <v>325403</v>
      </c>
      <c r="R10" s="4"/>
      <c r="S10" s="5">
        <v>18691</v>
      </c>
      <c r="T10" s="4"/>
      <c r="U10" s="5">
        <v>2484989816</v>
      </c>
      <c r="V10" s="4"/>
      <c r="W10" s="5">
        <v>6046283859.9840298</v>
      </c>
      <c r="X10" s="4"/>
      <c r="Y10" s="7">
        <v>0.14066961163939853</v>
      </c>
    </row>
    <row r="11" spans="1:25">
      <c r="A11" s="1" t="s">
        <v>17</v>
      </c>
      <c r="C11" s="5">
        <v>117629</v>
      </c>
      <c r="D11" s="4"/>
      <c r="E11" s="5">
        <v>875620734</v>
      </c>
      <c r="F11" s="4"/>
      <c r="G11" s="5">
        <v>1156498673.7291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0</v>
      </c>
      <c r="P11" s="4"/>
      <c r="Q11" s="5">
        <v>117629</v>
      </c>
      <c r="R11" s="4"/>
      <c r="S11" s="5">
        <v>9160</v>
      </c>
      <c r="T11" s="4"/>
      <c r="U11" s="5">
        <v>875620734</v>
      </c>
      <c r="V11" s="4"/>
      <c r="W11" s="5">
        <v>1071135273.1404001</v>
      </c>
      <c r="X11" s="4"/>
      <c r="Y11" s="7">
        <v>2.4920461290800056E-2</v>
      </c>
    </row>
    <row r="12" spans="1:25">
      <c r="A12" s="1" t="s">
        <v>18</v>
      </c>
      <c r="C12" s="5">
        <v>238228</v>
      </c>
      <c r="D12" s="4"/>
      <c r="E12" s="5">
        <v>1368302398</v>
      </c>
      <c r="F12" s="4"/>
      <c r="G12" s="5">
        <v>1045344830.87112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0</v>
      </c>
      <c r="P12" s="4"/>
      <c r="Q12" s="5">
        <v>238228</v>
      </c>
      <c r="R12" s="4"/>
      <c r="S12" s="5">
        <v>3685</v>
      </c>
      <c r="T12" s="4"/>
      <c r="U12" s="5">
        <v>1368302398</v>
      </c>
      <c r="V12" s="4"/>
      <c r="W12" s="5">
        <v>872699524.63979995</v>
      </c>
      <c r="X12" s="4"/>
      <c r="Y12" s="7">
        <v>2.0303761128623664E-2</v>
      </c>
    </row>
    <row r="13" spans="1:25">
      <c r="A13" s="1" t="s">
        <v>19</v>
      </c>
      <c r="C13" s="5">
        <v>1394767</v>
      </c>
      <c r="D13" s="4"/>
      <c r="E13" s="5">
        <v>4652793540</v>
      </c>
      <c r="F13" s="4"/>
      <c r="G13" s="5">
        <v>8276327827.7265301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0</v>
      </c>
      <c r="P13" s="4"/>
      <c r="Q13" s="5">
        <v>1394767</v>
      </c>
      <c r="R13" s="4"/>
      <c r="S13" s="5">
        <v>4966</v>
      </c>
      <c r="T13" s="4"/>
      <c r="U13" s="5">
        <v>4652793540</v>
      </c>
      <c r="V13" s="4"/>
      <c r="W13" s="5">
        <v>6885616349.8894196</v>
      </c>
      <c r="X13" s="4"/>
      <c r="Y13" s="7">
        <v>0.16019707315550943</v>
      </c>
    </row>
    <row r="14" spans="1:25">
      <c r="A14" s="1" t="s">
        <v>20</v>
      </c>
      <c r="C14" s="5">
        <v>29461</v>
      </c>
      <c r="D14" s="4"/>
      <c r="E14" s="5">
        <v>1032030008</v>
      </c>
      <c r="F14" s="4"/>
      <c r="G14" s="5">
        <v>913271323.88192999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0</v>
      </c>
      <c r="P14" s="4"/>
      <c r="Q14" s="5">
        <v>29461</v>
      </c>
      <c r="R14" s="4"/>
      <c r="S14" s="5">
        <v>29816</v>
      </c>
      <c r="T14" s="4"/>
      <c r="U14" s="5">
        <v>1032030008</v>
      </c>
      <c r="V14" s="4"/>
      <c r="W14" s="5">
        <v>873235345.95335996</v>
      </c>
      <c r="X14" s="4"/>
      <c r="Y14" s="7">
        <v>2.0316227261182446E-2</v>
      </c>
    </row>
    <row r="15" spans="1:25">
      <c r="A15" s="1" t="s">
        <v>21</v>
      </c>
      <c r="C15" s="5">
        <v>74646</v>
      </c>
      <c r="D15" s="4"/>
      <c r="E15" s="5">
        <v>598323432</v>
      </c>
      <c r="F15" s="4"/>
      <c r="G15" s="5">
        <v>395371353.19967997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0</v>
      </c>
      <c r="P15" s="4"/>
      <c r="Q15" s="5">
        <v>74646</v>
      </c>
      <c r="R15" s="4"/>
      <c r="S15" s="5">
        <v>3933</v>
      </c>
      <c r="T15" s="4"/>
      <c r="U15" s="5">
        <v>598323432</v>
      </c>
      <c r="V15" s="4"/>
      <c r="W15" s="5">
        <v>291853515.79097998</v>
      </c>
      <c r="X15" s="4"/>
      <c r="Y15" s="7">
        <v>6.7901080519264054E-3</v>
      </c>
    </row>
    <row r="16" spans="1:25">
      <c r="A16" s="1" t="s">
        <v>22</v>
      </c>
      <c r="C16" s="5">
        <v>92337</v>
      </c>
      <c r="D16" s="4"/>
      <c r="E16" s="5">
        <v>1375950991</v>
      </c>
      <c r="F16" s="4"/>
      <c r="G16" s="5">
        <v>901408586.38740003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0</v>
      </c>
      <c r="P16" s="4"/>
      <c r="Q16" s="5">
        <v>92337</v>
      </c>
      <c r="R16" s="4"/>
      <c r="S16" s="5">
        <v>8820</v>
      </c>
      <c r="T16" s="4"/>
      <c r="U16" s="5">
        <v>1375950991</v>
      </c>
      <c r="V16" s="4"/>
      <c r="W16" s="5">
        <v>809615451.31739998</v>
      </c>
      <c r="X16" s="4"/>
      <c r="Y16" s="7">
        <v>1.883608076488421E-2</v>
      </c>
    </row>
    <row r="17" spans="1:25">
      <c r="A17" s="1" t="s">
        <v>23</v>
      </c>
      <c r="C17" s="5">
        <v>372812</v>
      </c>
      <c r="D17" s="4"/>
      <c r="E17" s="5">
        <v>1463763492</v>
      </c>
      <c r="F17" s="4"/>
      <c r="G17" s="5">
        <v>1352378285.0806799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0</v>
      </c>
      <c r="P17" s="4"/>
      <c r="Q17" s="5">
        <v>372812</v>
      </c>
      <c r="R17" s="4"/>
      <c r="S17" s="5">
        <v>3463</v>
      </c>
      <c r="T17" s="4"/>
      <c r="U17" s="5">
        <v>1463763492</v>
      </c>
      <c r="V17" s="4"/>
      <c r="W17" s="5">
        <v>1283443683.53916</v>
      </c>
      <c r="X17" s="4"/>
      <c r="Y17" s="7">
        <v>2.9859915396854959E-2</v>
      </c>
    </row>
    <row r="18" spans="1:25">
      <c r="A18" s="1" t="s">
        <v>24</v>
      </c>
      <c r="C18" s="5">
        <v>40539</v>
      </c>
      <c r="D18" s="4"/>
      <c r="E18" s="5">
        <v>773880243</v>
      </c>
      <c r="F18" s="4"/>
      <c r="G18" s="5">
        <v>962772382.17809999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0</v>
      </c>
      <c r="P18" s="4"/>
      <c r="Q18" s="5">
        <v>40539</v>
      </c>
      <c r="R18" s="4"/>
      <c r="S18" s="5">
        <v>22290</v>
      </c>
      <c r="T18" s="4"/>
      <c r="U18" s="5">
        <v>773880243</v>
      </c>
      <c r="V18" s="4"/>
      <c r="W18" s="5">
        <v>898292021.7141</v>
      </c>
      <c r="X18" s="4"/>
      <c r="Y18" s="7">
        <v>2.0899182499451222E-2</v>
      </c>
    </row>
    <row r="19" spans="1:25">
      <c r="A19" s="1" t="s">
        <v>25</v>
      </c>
      <c r="C19" s="5">
        <v>99786</v>
      </c>
      <c r="D19" s="4"/>
      <c r="E19" s="5">
        <v>1005567003</v>
      </c>
      <c r="F19" s="4"/>
      <c r="G19" s="5">
        <v>1079277073.8048</v>
      </c>
      <c r="H19" s="4"/>
      <c r="I19" s="5">
        <v>0</v>
      </c>
      <c r="J19" s="4"/>
      <c r="K19" s="5">
        <v>0</v>
      </c>
      <c r="L19" s="4"/>
      <c r="M19" s="5">
        <v>-99785</v>
      </c>
      <c r="N19" s="4"/>
      <c r="O19" s="5">
        <v>998916475</v>
      </c>
      <c r="P19" s="4"/>
      <c r="Q19" s="5">
        <v>1</v>
      </c>
      <c r="R19" s="4"/>
      <c r="S19" s="5">
        <v>10120</v>
      </c>
      <c r="T19" s="4"/>
      <c r="U19" s="5">
        <v>10077</v>
      </c>
      <c r="V19" s="4"/>
      <c r="W19" s="5">
        <v>10060.3932</v>
      </c>
      <c r="X19" s="4"/>
      <c r="Y19" s="7">
        <v>2.3405973605536013E-7</v>
      </c>
    </row>
    <row r="20" spans="1:25">
      <c r="A20" s="1" t="s">
        <v>26</v>
      </c>
      <c r="C20" s="5">
        <v>43880</v>
      </c>
      <c r="D20" s="4"/>
      <c r="E20" s="5">
        <v>950387413</v>
      </c>
      <c r="F20" s="4"/>
      <c r="G20" s="5">
        <v>1376259802</v>
      </c>
      <c r="H20" s="4"/>
      <c r="I20" s="5">
        <v>0</v>
      </c>
      <c r="J20" s="4"/>
      <c r="K20" s="5">
        <v>0</v>
      </c>
      <c r="L20" s="4"/>
      <c r="M20" s="5">
        <v>-17681</v>
      </c>
      <c r="N20" s="4"/>
      <c r="O20" s="5">
        <v>516787455</v>
      </c>
      <c r="P20" s="4"/>
      <c r="Q20" s="5">
        <v>26199</v>
      </c>
      <c r="R20" s="4"/>
      <c r="S20" s="5">
        <v>32030</v>
      </c>
      <c r="T20" s="4"/>
      <c r="U20" s="5">
        <v>567438465</v>
      </c>
      <c r="V20" s="4"/>
      <c r="W20" s="5">
        <v>834211353.11670005</v>
      </c>
      <c r="X20" s="4"/>
      <c r="Y20" s="7">
        <v>1.9408315882214189E-2</v>
      </c>
    </row>
    <row r="21" spans="1:25">
      <c r="A21" s="1" t="s">
        <v>27</v>
      </c>
      <c r="C21" s="5">
        <v>58386</v>
      </c>
      <c r="D21" s="4"/>
      <c r="E21" s="5">
        <v>875688397</v>
      </c>
      <c r="F21" s="4"/>
      <c r="G21" s="5">
        <v>1362248230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0</v>
      </c>
      <c r="P21" s="4"/>
      <c r="Q21" s="5">
        <v>58386</v>
      </c>
      <c r="R21" s="4"/>
      <c r="S21" s="5">
        <v>24110</v>
      </c>
      <c r="T21" s="4"/>
      <c r="U21" s="5">
        <v>875688397</v>
      </c>
      <c r="V21" s="4"/>
      <c r="W21" s="5">
        <v>1399395177.7506001</v>
      </c>
      <c r="X21" s="4"/>
      <c r="Y21" s="7">
        <v>3.2557580944395814E-2</v>
      </c>
    </row>
    <row r="22" spans="1:25">
      <c r="A22" s="1" t="s">
        <v>28</v>
      </c>
      <c r="C22" s="5">
        <v>71268</v>
      </c>
      <c r="D22" s="4"/>
      <c r="E22" s="5">
        <v>964379713</v>
      </c>
      <c r="F22" s="4"/>
      <c r="G22" s="5">
        <v>941572996.36919999</v>
      </c>
      <c r="H22" s="4"/>
      <c r="I22" s="5">
        <v>71268</v>
      </c>
      <c r="J22" s="4"/>
      <c r="K22" s="5">
        <v>0</v>
      </c>
      <c r="L22" s="4"/>
      <c r="M22" s="5">
        <v>0</v>
      </c>
      <c r="N22" s="4"/>
      <c r="O22" s="5">
        <v>0</v>
      </c>
      <c r="P22" s="4"/>
      <c r="Q22" s="5">
        <v>142536</v>
      </c>
      <c r="R22" s="4"/>
      <c r="S22" s="5">
        <v>6440</v>
      </c>
      <c r="T22" s="4"/>
      <c r="U22" s="5">
        <v>964379713</v>
      </c>
      <c r="V22" s="4"/>
      <c r="W22" s="5">
        <v>912525221.46239996</v>
      </c>
      <c r="X22" s="4"/>
      <c r="Y22" s="7">
        <v>2.1230324524427968E-2</v>
      </c>
    </row>
    <row r="23" spans="1:25">
      <c r="A23" s="1" t="s">
        <v>29</v>
      </c>
      <c r="C23" s="5">
        <v>303947</v>
      </c>
      <c r="D23" s="4"/>
      <c r="E23" s="5">
        <v>1127709525</v>
      </c>
      <c r="F23" s="4"/>
      <c r="G23" s="5">
        <v>1074469410.7165201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0</v>
      </c>
      <c r="P23" s="4"/>
      <c r="Q23" s="5">
        <v>303947</v>
      </c>
      <c r="R23" s="4"/>
      <c r="S23" s="5">
        <v>3278</v>
      </c>
      <c r="T23" s="4"/>
      <c r="U23" s="5">
        <v>1127709525</v>
      </c>
      <c r="V23" s="4"/>
      <c r="W23" s="5">
        <v>990469833.61326003</v>
      </c>
      <c r="X23" s="4"/>
      <c r="Y23" s="7">
        <v>2.3043742249191226E-2</v>
      </c>
    </row>
    <row r="24" spans="1:25" ht="24.75" thickBot="1">
      <c r="C24" s="4"/>
      <c r="D24" s="4"/>
      <c r="E24" s="6">
        <f>SUM(E9:E23)</f>
        <v>20584685989</v>
      </c>
      <c r="F24" s="4"/>
      <c r="G24" s="6">
        <f>SUM(G9:G23)</f>
        <v>28846089354.847706</v>
      </c>
      <c r="H24" s="4"/>
      <c r="I24" s="4"/>
      <c r="J24" s="4"/>
      <c r="K24" s="6">
        <f>SUM(K9:K23)</f>
        <v>17475</v>
      </c>
      <c r="L24" s="4"/>
      <c r="M24" s="4"/>
      <c r="N24" s="4"/>
      <c r="O24" s="6">
        <f>SUM(O9:O23)</f>
        <v>1515703930</v>
      </c>
      <c r="P24" s="4"/>
      <c r="Q24" s="4"/>
      <c r="R24" s="4"/>
      <c r="S24" s="4"/>
      <c r="T24" s="4"/>
      <c r="U24" s="6">
        <f>SUM(U9:U23)</f>
        <v>19196197590</v>
      </c>
      <c r="V24" s="4"/>
      <c r="W24" s="6">
        <f>SUM(W9:W23)</f>
        <v>24666756400.983864</v>
      </c>
      <c r="X24" s="4"/>
      <c r="Y24" s="8">
        <f>SUM(Y9:Y23)</f>
        <v>0.57388358265720163</v>
      </c>
    </row>
    <row r="25" spans="1:25" ht="24.75" thickTop="1">
      <c r="G25" s="3"/>
      <c r="W25" s="3"/>
    </row>
    <row r="26" spans="1:25">
      <c r="G26" s="3"/>
      <c r="W26" s="3"/>
      <c r="Y26" s="3"/>
    </row>
    <row r="27" spans="1:25">
      <c r="W27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F1" workbookViewId="0">
      <selection activeCell="S16" sqref="S16:S19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7" t="s">
        <v>31</v>
      </c>
      <c r="B6" s="17" t="s">
        <v>31</v>
      </c>
      <c r="C6" s="17" t="s">
        <v>31</v>
      </c>
      <c r="D6" s="17" t="s">
        <v>31</v>
      </c>
      <c r="E6" s="17" t="s">
        <v>31</v>
      </c>
      <c r="F6" s="17" t="s">
        <v>31</v>
      </c>
      <c r="G6" s="17" t="s">
        <v>31</v>
      </c>
      <c r="H6" s="17" t="s">
        <v>31</v>
      </c>
      <c r="I6" s="17" t="s">
        <v>31</v>
      </c>
      <c r="J6" s="17" t="s">
        <v>31</v>
      </c>
      <c r="K6" s="17" t="s">
        <v>31</v>
      </c>
      <c r="L6" s="17" t="s">
        <v>31</v>
      </c>
      <c r="M6" s="17" t="s">
        <v>31</v>
      </c>
      <c r="O6" s="17" t="s">
        <v>102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32</v>
      </c>
      <c r="C7" s="16" t="s">
        <v>33</v>
      </c>
      <c r="E7" s="16" t="s">
        <v>34</v>
      </c>
      <c r="G7" s="16" t="s">
        <v>35</v>
      </c>
      <c r="I7" s="16" t="s">
        <v>36</v>
      </c>
      <c r="K7" s="16" t="s">
        <v>37</v>
      </c>
      <c r="M7" s="16" t="s">
        <v>30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38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32</v>
      </c>
      <c r="C8" s="17" t="s">
        <v>33</v>
      </c>
      <c r="E8" s="17" t="s">
        <v>34</v>
      </c>
      <c r="G8" s="17" t="s">
        <v>35</v>
      </c>
      <c r="I8" s="17" t="s">
        <v>36</v>
      </c>
      <c r="K8" s="17" t="s">
        <v>37</v>
      </c>
      <c r="M8" s="17" t="s">
        <v>30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38</v>
      </c>
      <c r="AG8" s="17" t="s">
        <v>8</v>
      </c>
      <c r="AI8" s="17" t="s">
        <v>9</v>
      </c>
      <c r="AK8" s="17" t="s">
        <v>13</v>
      </c>
    </row>
    <row r="9" spans="1:37">
      <c r="A9" s="4" t="s">
        <v>39</v>
      </c>
      <c r="B9" s="4"/>
      <c r="C9" s="4" t="s">
        <v>40</v>
      </c>
      <c r="D9" s="4"/>
      <c r="E9" s="4" t="s">
        <v>40</v>
      </c>
      <c r="F9" s="4"/>
      <c r="G9" s="4" t="s">
        <v>41</v>
      </c>
      <c r="H9" s="4"/>
      <c r="I9" s="4" t="s">
        <v>42</v>
      </c>
      <c r="J9" s="4"/>
      <c r="K9" s="5">
        <v>0</v>
      </c>
      <c r="L9" s="4"/>
      <c r="M9" s="5">
        <v>0</v>
      </c>
      <c r="N9" s="4"/>
      <c r="O9" s="5">
        <v>1903</v>
      </c>
      <c r="P9" s="4"/>
      <c r="Q9" s="5">
        <v>1661620111</v>
      </c>
      <c r="R9" s="4"/>
      <c r="S9" s="5">
        <v>1853140385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1903</v>
      </c>
      <c r="AD9" s="4"/>
      <c r="AE9" s="5">
        <v>990007</v>
      </c>
      <c r="AF9" s="4"/>
      <c r="AG9" s="5">
        <v>1661620111</v>
      </c>
      <c r="AH9" s="4"/>
      <c r="AI9" s="5">
        <v>1883641849</v>
      </c>
      <c r="AJ9" s="4"/>
      <c r="AK9" s="7">
        <v>4.3823805415455386E-2</v>
      </c>
    </row>
    <row r="10" spans="1:37">
      <c r="A10" s="4" t="s">
        <v>43</v>
      </c>
      <c r="B10" s="4"/>
      <c r="C10" s="4" t="s">
        <v>40</v>
      </c>
      <c r="D10" s="4"/>
      <c r="E10" s="4" t="s">
        <v>40</v>
      </c>
      <c r="F10" s="4"/>
      <c r="G10" s="4" t="s">
        <v>44</v>
      </c>
      <c r="H10" s="4"/>
      <c r="I10" s="4" t="s">
        <v>45</v>
      </c>
      <c r="J10" s="4"/>
      <c r="K10" s="5">
        <v>0</v>
      </c>
      <c r="L10" s="4"/>
      <c r="M10" s="5">
        <v>0</v>
      </c>
      <c r="N10" s="4"/>
      <c r="O10" s="5">
        <v>1726</v>
      </c>
      <c r="P10" s="4"/>
      <c r="Q10" s="5">
        <v>1494784871</v>
      </c>
      <c r="R10" s="4"/>
      <c r="S10" s="5">
        <v>1654887395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1726</v>
      </c>
      <c r="AD10" s="4"/>
      <c r="AE10" s="5">
        <v>974514</v>
      </c>
      <c r="AF10" s="4"/>
      <c r="AG10" s="5">
        <v>1494784871</v>
      </c>
      <c r="AH10" s="4"/>
      <c r="AI10" s="5">
        <v>1681706299</v>
      </c>
      <c r="AJ10" s="4"/>
      <c r="AK10" s="7">
        <v>3.9125680740448247E-2</v>
      </c>
    </row>
    <row r="11" spans="1:37">
      <c r="A11" s="4" t="s">
        <v>46</v>
      </c>
      <c r="B11" s="4"/>
      <c r="C11" s="4" t="s">
        <v>40</v>
      </c>
      <c r="D11" s="4"/>
      <c r="E11" s="4" t="s">
        <v>40</v>
      </c>
      <c r="F11" s="4"/>
      <c r="G11" s="4" t="s">
        <v>47</v>
      </c>
      <c r="H11" s="4"/>
      <c r="I11" s="4" t="s">
        <v>48</v>
      </c>
      <c r="J11" s="4"/>
      <c r="K11" s="5">
        <v>0</v>
      </c>
      <c r="L11" s="4"/>
      <c r="M11" s="5">
        <v>0</v>
      </c>
      <c r="N11" s="4"/>
      <c r="O11" s="5">
        <v>2831</v>
      </c>
      <c r="P11" s="4"/>
      <c r="Q11" s="5">
        <v>2497790979</v>
      </c>
      <c r="R11" s="4"/>
      <c r="S11" s="5">
        <v>2518674785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2831</v>
      </c>
      <c r="AD11" s="4"/>
      <c r="AE11" s="5">
        <v>901341</v>
      </c>
      <c r="AF11" s="4"/>
      <c r="AG11" s="5">
        <v>2497790979</v>
      </c>
      <c r="AH11" s="4"/>
      <c r="AI11" s="5">
        <v>2551233876</v>
      </c>
      <c r="AJ11" s="4"/>
      <c r="AK11" s="7">
        <v>5.9355645029068385E-2</v>
      </c>
    </row>
    <row r="12" spans="1:37">
      <c r="A12" s="4" t="s">
        <v>49</v>
      </c>
      <c r="B12" s="4"/>
      <c r="C12" s="4" t="s">
        <v>40</v>
      </c>
      <c r="D12" s="4"/>
      <c r="E12" s="4" t="s">
        <v>40</v>
      </c>
      <c r="F12" s="4"/>
      <c r="G12" s="4" t="s">
        <v>50</v>
      </c>
      <c r="H12" s="4"/>
      <c r="I12" s="4" t="s">
        <v>51</v>
      </c>
      <c r="J12" s="4"/>
      <c r="K12" s="5">
        <v>0</v>
      </c>
      <c r="L12" s="4"/>
      <c r="M12" s="5">
        <v>0</v>
      </c>
      <c r="N12" s="4"/>
      <c r="O12" s="5">
        <v>3851</v>
      </c>
      <c r="P12" s="4"/>
      <c r="Q12" s="5">
        <v>2998667835</v>
      </c>
      <c r="R12" s="4"/>
      <c r="S12" s="5">
        <v>3004694829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3851</v>
      </c>
      <c r="AD12" s="4"/>
      <c r="AE12" s="5">
        <v>791751</v>
      </c>
      <c r="AF12" s="4"/>
      <c r="AG12" s="5">
        <v>2998667835</v>
      </c>
      <c r="AH12" s="4"/>
      <c r="AI12" s="5">
        <v>3048480463</v>
      </c>
      <c r="AJ12" s="4"/>
      <c r="AK12" s="7">
        <v>7.0924318598173886E-2</v>
      </c>
    </row>
    <row r="13" spans="1:37">
      <c r="A13" s="4" t="s">
        <v>52</v>
      </c>
      <c r="B13" s="4"/>
      <c r="C13" s="4" t="s">
        <v>40</v>
      </c>
      <c r="D13" s="4"/>
      <c r="E13" s="4" t="s">
        <v>40</v>
      </c>
      <c r="F13" s="4"/>
      <c r="G13" s="4" t="s">
        <v>53</v>
      </c>
      <c r="H13" s="4"/>
      <c r="I13" s="4" t="s">
        <v>54</v>
      </c>
      <c r="J13" s="4"/>
      <c r="K13" s="5">
        <v>0</v>
      </c>
      <c r="L13" s="4"/>
      <c r="M13" s="5">
        <v>0</v>
      </c>
      <c r="N13" s="4"/>
      <c r="O13" s="5">
        <v>2871</v>
      </c>
      <c r="P13" s="4"/>
      <c r="Q13" s="5">
        <v>1995951696</v>
      </c>
      <c r="R13" s="4"/>
      <c r="S13" s="5">
        <v>2210524788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2871</v>
      </c>
      <c r="AD13" s="4"/>
      <c r="AE13" s="5">
        <v>781971</v>
      </c>
      <c r="AF13" s="4"/>
      <c r="AG13" s="5">
        <v>1995951696</v>
      </c>
      <c r="AH13" s="4"/>
      <c r="AI13" s="5">
        <v>2244631829</v>
      </c>
      <c r="AJ13" s="4"/>
      <c r="AK13" s="7">
        <v>5.2222405525581272E-2</v>
      </c>
    </row>
    <row r="14" spans="1:37">
      <c r="A14" s="4" t="s">
        <v>55</v>
      </c>
      <c r="B14" s="4"/>
      <c r="C14" s="4" t="s">
        <v>40</v>
      </c>
      <c r="D14" s="4"/>
      <c r="E14" s="4" t="s">
        <v>40</v>
      </c>
      <c r="F14" s="4"/>
      <c r="G14" s="4" t="s">
        <v>56</v>
      </c>
      <c r="H14" s="4"/>
      <c r="I14" s="4" t="s">
        <v>57</v>
      </c>
      <c r="J14" s="4"/>
      <c r="K14" s="5">
        <v>0</v>
      </c>
      <c r="L14" s="4"/>
      <c r="M14" s="5">
        <v>0</v>
      </c>
      <c r="N14" s="4"/>
      <c r="O14" s="5">
        <v>1223</v>
      </c>
      <c r="P14" s="4"/>
      <c r="Q14" s="5">
        <v>968546915</v>
      </c>
      <c r="R14" s="4"/>
      <c r="S14" s="5">
        <v>1206981260</v>
      </c>
      <c r="T14" s="4"/>
      <c r="U14" s="5">
        <v>0</v>
      </c>
      <c r="V14" s="4"/>
      <c r="W14" s="5">
        <v>0</v>
      </c>
      <c r="X14" s="4"/>
      <c r="Y14" s="5">
        <v>1223</v>
      </c>
      <c r="Z14" s="4"/>
      <c r="AA14" s="5">
        <v>1223000000</v>
      </c>
      <c r="AB14" s="4"/>
      <c r="AC14" s="5">
        <v>0</v>
      </c>
      <c r="AD14" s="4"/>
      <c r="AE14" s="5">
        <v>0</v>
      </c>
      <c r="AF14" s="4"/>
      <c r="AG14" s="5">
        <v>0</v>
      </c>
      <c r="AH14" s="4"/>
      <c r="AI14" s="5">
        <v>0</v>
      </c>
      <c r="AJ14" s="4"/>
      <c r="AK14" s="7">
        <v>0</v>
      </c>
    </row>
    <row r="15" spans="1:37" ht="24.75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>
        <f>SUM(Q9:Q14)</f>
        <v>11617362407</v>
      </c>
      <c r="R15" s="4"/>
      <c r="S15" s="6">
        <f>SUM(S9:S14)</f>
        <v>12448903442</v>
      </c>
      <c r="T15" s="4"/>
      <c r="U15" s="4"/>
      <c r="V15" s="4"/>
      <c r="W15" s="6">
        <f>SUM(W9:W14)</f>
        <v>0</v>
      </c>
      <c r="X15" s="4"/>
      <c r="Y15" s="4"/>
      <c r="Z15" s="4"/>
      <c r="AA15" s="6">
        <f>SUM(AA9:AA14)</f>
        <v>1223000000</v>
      </c>
      <c r="AB15" s="4"/>
      <c r="AC15" s="4"/>
      <c r="AD15" s="4"/>
      <c r="AE15" s="4"/>
      <c r="AF15" s="4"/>
      <c r="AG15" s="6">
        <f>SUM(AG9:AG14)</f>
        <v>10648815492</v>
      </c>
      <c r="AH15" s="4"/>
      <c r="AI15" s="6">
        <f>SUM(AI9:AI14)</f>
        <v>11409694316</v>
      </c>
      <c r="AJ15" s="4"/>
      <c r="AK15" s="8">
        <f>SUM(AK9:AK14)</f>
        <v>0.26545185530872717</v>
      </c>
    </row>
    <row r="16" spans="1:37" ht="24.75" thickTop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9:37">
      <c r="S17" s="3"/>
      <c r="AK17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"/>
  <sheetViews>
    <sheetView rightToLeft="1" workbookViewId="0">
      <selection activeCell="S12" sqref="S12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8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0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0" ht="24.75">
      <c r="A6" s="16" t="s">
        <v>59</v>
      </c>
      <c r="C6" s="17" t="s">
        <v>60</v>
      </c>
      <c r="D6" s="17" t="s">
        <v>60</v>
      </c>
      <c r="E6" s="17" t="s">
        <v>60</v>
      </c>
      <c r="F6" s="17" t="s">
        <v>60</v>
      </c>
      <c r="G6" s="17" t="s">
        <v>60</v>
      </c>
      <c r="H6" s="17" t="s">
        <v>60</v>
      </c>
      <c r="I6" s="17" t="s">
        <v>60</v>
      </c>
      <c r="K6" s="17" t="s">
        <v>102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0" ht="24.75">
      <c r="A7" s="17" t="s">
        <v>59</v>
      </c>
      <c r="C7" s="17" t="s">
        <v>61</v>
      </c>
      <c r="E7" s="17" t="s">
        <v>62</v>
      </c>
      <c r="G7" s="17" t="s">
        <v>63</v>
      </c>
      <c r="I7" s="17" t="s">
        <v>37</v>
      </c>
      <c r="K7" s="17" t="s">
        <v>64</v>
      </c>
      <c r="M7" s="17" t="s">
        <v>65</v>
      </c>
      <c r="O7" s="17" t="s">
        <v>66</v>
      </c>
      <c r="Q7" s="17" t="s">
        <v>64</v>
      </c>
      <c r="S7" s="17" t="s">
        <v>58</v>
      </c>
    </row>
    <row r="8" spans="1:20">
      <c r="A8" s="1" t="s">
        <v>67</v>
      </c>
      <c r="C8" s="1" t="s">
        <v>68</v>
      </c>
      <c r="E8" s="1" t="s">
        <v>69</v>
      </c>
      <c r="G8" s="1" t="s">
        <v>70</v>
      </c>
      <c r="I8" s="5">
        <v>8</v>
      </c>
      <c r="K8" s="5">
        <v>2633074313</v>
      </c>
      <c r="L8" s="4"/>
      <c r="M8" s="5">
        <v>2394200892</v>
      </c>
      <c r="N8" s="4"/>
      <c r="O8" s="5">
        <v>0</v>
      </c>
      <c r="P8" s="4"/>
      <c r="Q8" s="5">
        <v>5027275205</v>
      </c>
      <c r="R8" s="4"/>
      <c r="S8" s="7">
        <v>0.11696190041160186</v>
      </c>
      <c r="T8" s="4"/>
    </row>
    <row r="9" spans="1:20">
      <c r="A9" s="1" t="s">
        <v>71</v>
      </c>
      <c r="C9" s="1" t="s">
        <v>72</v>
      </c>
      <c r="E9" s="1" t="s">
        <v>69</v>
      </c>
      <c r="G9" s="1" t="s">
        <v>73</v>
      </c>
      <c r="I9" s="5">
        <v>10</v>
      </c>
      <c r="K9" s="5">
        <v>60000</v>
      </c>
      <c r="L9" s="4"/>
      <c r="M9" s="5">
        <v>0</v>
      </c>
      <c r="N9" s="4"/>
      <c r="O9" s="5">
        <v>0</v>
      </c>
      <c r="P9" s="4"/>
      <c r="Q9" s="5">
        <v>60000</v>
      </c>
      <c r="R9" s="4"/>
      <c r="S9" s="7">
        <v>1.3959279606806628E-6</v>
      </c>
      <c r="T9" s="4"/>
    </row>
    <row r="10" spans="1:20" ht="24.75" thickBot="1">
      <c r="K10" s="6">
        <f>SUM(K8:K9)</f>
        <v>2633134313</v>
      </c>
      <c r="L10" s="4"/>
      <c r="M10" s="6">
        <f>SUM(M8:M9)</f>
        <v>2394200892</v>
      </c>
      <c r="N10" s="4"/>
      <c r="O10" s="6">
        <f>SUM(O8:O9)</f>
        <v>0</v>
      </c>
      <c r="P10" s="4"/>
      <c r="Q10" s="6">
        <f>SUM(Q8:Q9)</f>
        <v>5027335205</v>
      </c>
      <c r="R10" s="4"/>
      <c r="S10" s="8">
        <f>SUM(S8:S9)</f>
        <v>0.11696329633956254</v>
      </c>
      <c r="T10" s="4"/>
    </row>
    <row r="11" spans="1:20" ht="24.75" thickTop="1"/>
    <row r="12" spans="1:20">
      <c r="S12" s="9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K22" sqref="K22"/>
    </sheetView>
  </sheetViews>
  <sheetFormatPr defaultRowHeight="24"/>
  <cols>
    <col min="1" max="1" width="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9.42578125" style="1" bestFit="1" customWidth="1"/>
    <col min="11" max="16384" width="9.140625" style="1"/>
  </cols>
  <sheetData>
    <row r="2" spans="1:10" ht="24.75">
      <c r="A2" s="18" t="s">
        <v>0</v>
      </c>
      <c r="B2" s="18"/>
      <c r="C2" s="18"/>
      <c r="D2" s="18"/>
      <c r="E2" s="18"/>
      <c r="F2" s="18"/>
      <c r="G2" s="18"/>
    </row>
    <row r="3" spans="1:10" ht="24.75">
      <c r="A3" s="18" t="s">
        <v>74</v>
      </c>
      <c r="B3" s="18"/>
      <c r="C3" s="18"/>
      <c r="D3" s="18"/>
      <c r="E3" s="18"/>
      <c r="F3" s="18"/>
      <c r="G3" s="18"/>
    </row>
    <row r="4" spans="1:10" ht="24.75">
      <c r="A4" s="18" t="s">
        <v>2</v>
      </c>
      <c r="B4" s="18"/>
      <c r="C4" s="18"/>
      <c r="D4" s="18"/>
      <c r="E4" s="18"/>
      <c r="F4" s="18"/>
      <c r="G4" s="18"/>
    </row>
    <row r="6" spans="1:10" ht="24.75">
      <c r="A6" s="17" t="s">
        <v>78</v>
      </c>
      <c r="C6" s="17" t="s">
        <v>64</v>
      </c>
      <c r="E6" s="17" t="s">
        <v>91</v>
      </c>
      <c r="G6" s="17" t="s">
        <v>13</v>
      </c>
      <c r="J6" s="9"/>
    </row>
    <row r="7" spans="1:10">
      <c r="A7" s="1" t="s">
        <v>99</v>
      </c>
      <c r="C7" s="10">
        <f>'سرمایه‌گذاری در سهام'!I23</f>
        <v>-2663646490</v>
      </c>
      <c r="E7" s="7">
        <f>C7/$C$11</f>
        <v>1.0879512762458881</v>
      </c>
      <c r="G7" s="7">
        <v>-6.1970976879331757E-2</v>
      </c>
      <c r="I7" s="3"/>
      <c r="J7" s="9"/>
    </row>
    <row r="8" spans="1:10">
      <c r="A8" s="1" t="s">
        <v>100</v>
      </c>
      <c r="C8" s="10">
        <f>'سرمایه‌گذاری در اوراق بهادار'!I14</f>
        <v>183790877</v>
      </c>
      <c r="E8" s="7">
        <f t="shared" ref="E8:E10" si="0">C8/$C$11</f>
        <v>-7.506833956577362E-2</v>
      </c>
      <c r="G8" s="7">
        <v>4.2759804020386753E-3</v>
      </c>
      <c r="J8" s="15"/>
    </row>
    <row r="9" spans="1:10">
      <c r="A9" s="1" t="s">
        <v>101</v>
      </c>
      <c r="C9" s="10">
        <f>'درآمد سپرده بانکی'!E9</f>
        <v>17200892</v>
      </c>
      <c r="E9" s="7">
        <f t="shared" si="0"/>
        <v>-7.0256066164274249E-3</v>
      </c>
      <c r="G9" s="7">
        <v>4.0018676819080548E-4</v>
      </c>
      <c r="J9" s="15"/>
    </row>
    <row r="10" spans="1:10">
      <c r="A10" s="1" t="s">
        <v>98</v>
      </c>
      <c r="C10" s="10">
        <f>'سایر درآمدها'!C9</f>
        <v>14340584</v>
      </c>
      <c r="E10" s="7">
        <f t="shared" si="0"/>
        <v>-5.8573300636870027E-3</v>
      </c>
      <c r="G10" s="7">
        <v>3.3364036963482905E-4</v>
      </c>
    </row>
    <row r="11" spans="1:10" ht="24.75" thickBot="1">
      <c r="C11" s="14">
        <f>SUM(C7:C10)</f>
        <v>-2448314137</v>
      </c>
      <c r="E11" s="8">
        <f>SUM(E7:E10)</f>
        <v>1</v>
      </c>
      <c r="G11" s="8">
        <f>SUM(G7:G10)</f>
        <v>-5.6961169339467446E-2</v>
      </c>
    </row>
    <row r="12" spans="1:10" ht="24.75" thickTop="1">
      <c r="C12" s="1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K16" sqref="K16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7" t="s">
        <v>75</v>
      </c>
      <c r="B6" s="17" t="s">
        <v>75</v>
      </c>
      <c r="C6" s="17" t="s">
        <v>75</v>
      </c>
      <c r="D6" s="17" t="s">
        <v>75</v>
      </c>
      <c r="E6" s="17" t="s">
        <v>75</v>
      </c>
      <c r="F6" s="17" t="s">
        <v>75</v>
      </c>
      <c r="G6" s="17" t="s">
        <v>75</v>
      </c>
      <c r="I6" s="17" t="s">
        <v>76</v>
      </c>
      <c r="J6" s="17" t="s">
        <v>76</v>
      </c>
      <c r="K6" s="17" t="s">
        <v>76</v>
      </c>
      <c r="L6" s="17" t="s">
        <v>76</v>
      </c>
      <c r="M6" s="17" t="s">
        <v>76</v>
      </c>
      <c r="O6" s="17" t="s">
        <v>77</v>
      </c>
      <c r="P6" s="17" t="s">
        <v>77</v>
      </c>
      <c r="Q6" s="17" t="s">
        <v>77</v>
      </c>
      <c r="R6" s="17" t="s">
        <v>77</v>
      </c>
      <c r="S6" s="17" t="s">
        <v>77</v>
      </c>
    </row>
    <row r="7" spans="1:19" ht="24.75">
      <c r="A7" s="17" t="s">
        <v>78</v>
      </c>
      <c r="C7" s="17" t="s">
        <v>79</v>
      </c>
      <c r="E7" s="17" t="s">
        <v>36</v>
      </c>
      <c r="G7" s="17" t="s">
        <v>37</v>
      </c>
      <c r="I7" s="17" t="s">
        <v>80</v>
      </c>
      <c r="K7" s="17" t="s">
        <v>81</v>
      </c>
      <c r="M7" s="17" t="s">
        <v>82</v>
      </c>
      <c r="O7" s="17" t="s">
        <v>80</v>
      </c>
      <c r="Q7" s="17" t="s">
        <v>81</v>
      </c>
      <c r="S7" s="17" t="s">
        <v>82</v>
      </c>
    </row>
    <row r="8" spans="1:19">
      <c r="A8" s="1" t="s">
        <v>67</v>
      </c>
      <c r="C8" s="5">
        <v>17</v>
      </c>
      <c r="D8" s="4"/>
      <c r="E8" s="4" t="s">
        <v>103</v>
      </c>
      <c r="F8" s="4"/>
      <c r="G8" s="5">
        <v>8</v>
      </c>
      <c r="H8" s="4"/>
      <c r="I8" s="5">
        <v>17200892</v>
      </c>
      <c r="J8" s="4"/>
      <c r="K8" s="5">
        <v>0</v>
      </c>
      <c r="L8" s="4"/>
      <c r="M8" s="5">
        <v>17200892</v>
      </c>
      <c r="N8" s="4"/>
      <c r="O8" s="5">
        <v>17200892</v>
      </c>
      <c r="P8" s="4"/>
      <c r="Q8" s="5">
        <v>0</v>
      </c>
      <c r="R8" s="4"/>
      <c r="S8" s="5">
        <v>17200892</v>
      </c>
    </row>
    <row r="9" spans="1:19" ht="24.75" thickBot="1">
      <c r="I9" s="6">
        <f>SUM(I8)</f>
        <v>17200892</v>
      </c>
      <c r="K9" s="6">
        <f>SUM(K8)</f>
        <v>0</v>
      </c>
      <c r="M9" s="6">
        <f>SUM(M8)</f>
        <v>17200892</v>
      </c>
      <c r="O9" s="6">
        <f>SUM(O8)</f>
        <v>17200892</v>
      </c>
      <c r="Q9" s="6">
        <f>SUM(Q8)</f>
        <v>0</v>
      </c>
      <c r="S9" s="6">
        <f>SUM(S8)</f>
        <v>17200892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5"/>
  <sheetViews>
    <sheetView rightToLeft="1" topLeftCell="A19" workbookViewId="0">
      <selection activeCell="I31" sqref="I31"/>
    </sheetView>
  </sheetViews>
  <sheetFormatPr defaultRowHeight="24"/>
  <cols>
    <col min="1" max="1" width="30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3</v>
      </c>
      <c r="C6" s="17" t="s">
        <v>76</v>
      </c>
      <c r="D6" s="17" t="s">
        <v>76</v>
      </c>
      <c r="E6" s="17" t="s">
        <v>76</v>
      </c>
      <c r="F6" s="17" t="s">
        <v>76</v>
      </c>
      <c r="G6" s="17" t="s">
        <v>76</v>
      </c>
      <c r="H6" s="17" t="s">
        <v>76</v>
      </c>
      <c r="I6" s="17" t="s">
        <v>76</v>
      </c>
      <c r="K6" s="17" t="s">
        <v>77</v>
      </c>
      <c r="L6" s="17" t="s">
        <v>77</v>
      </c>
      <c r="M6" s="17" t="s">
        <v>77</v>
      </c>
      <c r="N6" s="17" t="s">
        <v>77</v>
      </c>
      <c r="O6" s="17" t="s">
        <v>77</v>
      </c>
      <c r="P6" s="17" t="s">
        <v>77</v>
      </c>
      <c r="Q6" s="17" t="s">
        <v>77</v>
      </c>
    </row>
    <row r="7" spans="1:17" ht="24.75">
      <c r="A7" s="17" t="s">
        <v>3</v>
      </c>
      <c r="C7" s="17" t="s">
        <v>7</v>
      </c>
      <c r="E7" s="17" t="s">
        <v>84</v>
      </c>
      <c r="G7" s="17" t="s">
        <v>85</v>
      </c>
      <c r="I7" s="17" t="s">
        <v>86</v>
      </c>
      <c r="K7" s="17" t="s">
        <v>7</v>
      </c>
      <c r="M7" s="17" t="s">
        <v>84</v>
      </c>
      <c r="O7" s="17" t="s">
        <v>85</v>
      </c>
      <c r="Q7" s="17" t="s">
        <v>86</v>
      </c>
    </row>
    <row r="8" spans="1:17">
      <c r="A8" s="1" t="s">
        <v>26</v>
      </c>
      <c r="C8" s="10">
        <v>26199</v>
      </c>
      <c r="D8" s="10"/>
      <c r="E8" s="10">
        <v>834211353</v>
      </c>
      <c r="F8" s="10"/>
      <c r="G8" s="10">
        <v>821709908</v>
      </c>
      <c r="H8" s="10"/>
      <c r="I8" s="10">
        <f>E8-G8</f>
        <v>12501445</v>
      </c>
      <c r="J8" s="10"/>
      <c r="K8" s="10">
        <v>26199</v>
      </c>
      <c r="L8" s="10"/>
      <c r="M8" s="10">
        <v>834211353</v>
      </c>
      <c r="N8" s="10"/>
      <c r="O8" s="10">
        <v>821709908</v>
      </c>
      <c r="P8" s="10"/>
      <c r="Q8" s="10">
        <f>M8-O8</f>
        <v>12501445</v>
      </c>
    </row>
    <row r="9" spans="1:17">
      <c r="A9" s="1" t="s">
        <v>23</v>
      </c>
      <c r="C9" s="10">
        <v>372812</v>
      </c>
      <c r="D9" s="10"/>
      <c r="E9" s="10">
        <v>1283443683</v>
      </c>
      <c r="F9" s="10"/>
      <c r="G9" s="10">
        <v>1352378285</v>
      </c>
      <c r="H9" s="10"/>
      <c r="I9" s="10">
        <f t="shared" ref="I9:I27" si="0">E9-G9</f>
        <v>-68934602</v>
      </c>
      <c r="J9" s="10"/>
      <c r="K9" s="10">
        <v>372812</v>
      </c>
      <c r="L9" s="10"/>
      <c r="M9" s="10">
        <v>1283443683</v>
      </c>
      <c r="N9" s="10"/>
      <c r="O9" s="10">
        <v>1352378285</v>
      </c>
      <c r="P9" s="10"/>
      <c r="Q9" s="10">
        <f t="shared" ref="Q9:Q26" si="1">M9-O9</f>
        <v>-68934602</v>
      </c>
    </row>
    <row r="10" spans="1:17">
      <c r="A10" s="1" t="s">
        <v>29</v>
      </c>
      <c r="C10" s="10">
        <v>303947</v>
      </c>
      <c r="D10" s="10"/>
      <c r="E10" s="10">
        <v>990469833</v>
      </c>
      <c r="F10" s="10"/>
      <c r="G10" s="10">
        <v>1074469410</v>
      </c>
      <c r="H10" s="10"/>
      <c r="I10" s="10">
        <f t="shared" si="0"/>
        <v>-83999577</v>
      </c>
      <c r="J10" s="10"/>
      <c r="K10" s="10">
        <v>303947</v>
      </c>
      <c r="L10" s="10"/>
      <c r="M10" s="10">
        <v>990469833</v>
      </c>
      <c r="N10" s="10"/>
      <c r="O10" s="10">
        <v>1074469410</v>
      </c>
      <c r="P10" s="10"/>
      <c r="Q10" s="10">
        <f t="shared" si="1"/>
        <v>-83999577</v>
      </c>
    </row>
    <row r="11" spans="1:17">
      <c r="A11" s="1" t="s">
        <v>27</v>
      </c>
      <c r="C11" s="10">
        <v>58386</v>
      </c>
      <c r="D11" s="10"/>
      <c r="E11" s="10">
        <v>1399395186</v>
      </c>
      <c r="F11" s="10"/>
      <c r="G11" s="10">
        <v>1362248238</v>
      </c>
      <c r="H11" s="10"/>
      <c r="I11" s="10">
        <f t="shared" si="0"/>
        <v>37146948</v>
      </c>
      <c r="J11" s="10"/>
      <c r="K11" s="10">
        <v>58386</v>
      </c>
      <c r="L11" s="10"/>
      <c r="M11" s="10">
        <v>1399395186</v>
      </c>
      <c r="N11" s="10"/>
      <c r="O11" s="10">
        <v>1362248238</v>
      </c>
      <c r="P11" s="10"/>
      <c r="Q11" s="10">
        <f t="shared" si="1"/>
        <v>37146948</v>
      </c>
    </row>
    <row r="12" spans="1:17">
      <c r="A12" s="1" t="s">
        <v>21</v>
      </c>
      <c r="C12" s="10">
        <v>74646</v>
      </c>
      <c r="D12" s="10"/>
      <c r="E12" s="10">
        <v>291853515</v>
      </c>
      <c r="F12" s="10"/>
      <c r="G12" s="10">
        <v>395371353</v>
      </c>
      <c r="H12" s="10"/>
      <c r="I12" s="10">
        <f t="shared" si="0"/>
        <v>-103517838</v>
      </c>
      <c r="J12" s="10"/>
      <c r="K12" s="10">
        <v>74646</v>
      </c>
      <c r="L12" s="10"/>
      <c r="M12" s="10">
        <v>291853515</v>
      </c>
      <c r="N12" s="10"/>
      <c r="O12" s="10">
        <v>395371353</v>
      </c>
      <c r="P12" s="10"/>
      <c r="Q12" s="10">
        <f t="shared" si="1"/>
        <v>-103517838</v>
      </c>
    </row>
    <row r="13" spans="1:17">
      <c r="A13" s="1" t="s">
        <v>15</v>
      </c>
      <c r="C13" s="10">
        <v>130226</v>
      </c>
      <c r="D13" s="10"/>
      <c r="E13" s="10">
        <v>1497969728</v>
      </c>
      <c r="F13" s="10"/>
      <c r="G13" s="10">
        <v>1367086711</v>
      </c>
      <c r="H13" s="10"/>
      <c r="I13" s="10">
        <f t="shared" si="0"/>
        <v>130883017</v>
      </c>
      <c r="J13" s="10"/>
      <c r="K13" s="10">
        <v>130226</v>
      </c>
      <c r="L13" s="10"/>
      <c r="M13" s="10">
        <v>1497969728</v>
      </c>
      <c r="N13" s="10"/>
      <c r="O13" s="10">
        <v>1367086711</v>
      </c>
      <c r="P13" s="10"/>
      <c r="Q13" s="10">
        <f t="shared" si="1"/>
        <v>130883017</v>
      </c>
    </row>
    <row r="14" spans="1:17">
      <c r="A14" s="1" t="s">
        <v>22</v>
      </c>
      <c r="C14" s="10">
        <v>92337</v>
      </c>
      <c r="D14" s="10"/>
      <c r="E14" s="10">
        <v>809615451</v>
      </c>
      <c r="F14" s="10"/>
      <c r="G14" s="10">
        <v>901408586</v>
      </c>
      <c r="H14" s="10"/>
      <c r="I14" s="10">
        <f t="shared" si="0"/>
        <v>-91793135</v>
      </c>
      <c r="J14" s="10"/>
      <c r="K14" s="10">
        <v>92337</v>
      </c>
      <c r="L14" s="10"/>
      <c r="M14" s="10">
        <v>809615451</v>
      </c>
      <c r="N14" s="10"/>
      <c r="O14" s="10">
        <v>901408586</v>
      </c>
      <c r="P14" s="10"/>
      <c r="Q14" s="10">
        <f t="shared" si="1"/>
        <v>-91793135</v>
      </c>
    </row>
    <row r="15" spans="1:17">
      <c r="A15" s="1" t="s">
        <v>20</v>
      </c>
      <c r="C15" s="10">
        <v>29461</v>
      </c>
      <c r="D15" s="10"/>
      <c r="E15" s="10">
        <v>873235345</v>
      </c>
      <c r="F15" s="10"/>
      <c r="G15" s="10">
        <v>913271323</v>
      </c>
      <c r="H15" s="10"/>
      <c r="I15" s="10">
        <f t="shared" si="0"/>
        <v>-40035978</v>
      </c>
      <c r="J15" s="10"/>
      <c r="K15" s="10">
        <v>29461</v>
      </c>
      <c r="L15" s="10"/>
      <c r="M15" s="10">
        <v>873235345</v>
      </c>
      <c r="N15" s="10"/>
      <c r="O15" s="10">
        <v>913271323</v>
      </c>
      <c r="P15" s="10"/>
      <c r="Q15" s="10">
        <f t="shared" si="1"/>
        <v>-40035978</v>
      </c>
    </row>
    <row r="16" spans="1:17">
      <c r="A16" s="1" t="s">
        <v>19</v>
      </c>
      <c r="C16" s="10">
        <v>1394767</v>
      </c>
      <c r="D16" s="10"/>
      <c r="E16" s="10">
        <v>6885616349</v>
      </c>
      <c r="F16" s="10"/>
      <c r="G16" s="10">
        <v>8276327827</v>
      </c>
      <c r="H16" s="10"/>
      <c r="I16" s="10">
        <f t="shared" si="0"/>
        <v>-1390711478</v>
      </c>
      <c r="J16" s="10"/>
      <c r="K16" s="10">
        <v>1394767</v>
      </c>
      <c r="L16" s="10"/>
      <c r="M16" s="10">
        <v>6885616349</v>
      </c>
      <c r="N16" s="10"/>
      <c r="O16" s="10">
        <v>8276327827</v>
      </c>
      <c r="P16" s="10"/>
      <c r="Q16" s="10">
        <f t="shared" si="1"/>
        <v>-1390711478</v>
      </c>
    </row>
    <row r="17" spans="1:17">
      <c r="A17" s="1" t="s">
        <v>16</v>
      </c>
      <c r="C17" s="10">
        <v>325403</v>
      </c>
      <c r="D17" s="10"/>
      <c r="E17" s="10">
        <v>6046283859</v>
      </c>
      <c r="F17" s="10"/>
      <c r="G17" s="10">
        <v>6641819342</v>
      </c>
      <c r="H17" s="10"/>
      <c r="I17" s="10">
        <f t="shared" si="0"/>
        <v>-595535483</v>
      </c>
      <c r="J17" s="10"/>
      <c r="K17" s="10">
        <v>325403</v>
      </c>
      <c r="L17" s="10"/>
      <c r="M17" s="10">
        <v>6046283859</v>
      </c>
      <c r="N17" s="10"/>
      <c r="O17" s="10">
        <v>6641819342</v>
      </c>
      <c r="P17" s="10"/>
      <c r="Q17" s="10">
        <f t="shared" si="1"/>
        <v>-595535483</v>
      </c>
    </row>
    <row r="18" spans="1:17">
      <c r="A18" s="1" t="s">
        <v>24</v>
      </c>
      <c r="C18" s="10">
        <v>40539</v>
      </c>
      <c r="D18" s="10"/>
      <c r="E18" s="10">
        <v>898292021</v>
      </c>
      <c r="F18" s="10"/>
      <c r="G18" s="10">
        <v>962772382</v>
      </c>
      <c r="H18" s="10"/>
      <c r="I18" s="10">
        <f t="shared" si="0"/>
        <v>-64480361</v>
      </c>
      <c r="J18" s="10"/>
      <c r="K18" s="10">
        <v>40539</v>
      </c>
      <c r="L18" s="10"/>
      <c r="M18" s="10">
        <v>898292021</v>
      </c>
      <c r="N18" s="10"/>
      <c r="O18" s="10">
        <v>962772382</v>
      </c>
      <c r="P18" s="10"/>
      <c r="Q18" s="10">
        <f t="shared" si="1"/>
        <v>-64480361</v>
      </c>
    </row>
    <row r="19" spans="1:17">
      <c r="A19" s="1" t="s">
        <v>28</v>
      </c>
      <c r="C19" s="10">
        <v>142536</v>
      </c>
      <c r="D19" s="10"/>
      <c r="E19" s="10">
        <v>912525230</v>
      </c>
      <c r="F19" s="10"/>
      <c r="G19" s="10">
        <v>941572996</v>
      </c>
      <c r="H19" s="10"/>
      <c r="I19" s="10">
        <f t="shared" si="0"/>
        <v>-29047766</v>
      </c>
      <c r="J19" s="10"/>
      <c r="K19" s="10">
        <v>142536</v>
      </c>
      <c r="L19" s="10"/>
      <c r="M19" s="10">
        <v>912525230</v>
      </c>
      <c r="N19" s="10"/>
      <c r="O19" s="10">
        <v>941572996</v>
      </c>
      <c r="P19" s="10"/>
      <c r="Q19" s="10">
        <f t="shared" si="1"/>
        <v>-29047766</v>
      </c>
    </row>
    <row r="20" spans="1:17">
      <c r="A20" s="1" t="s">
        <v>17</v>
      </c>
      <c r="C20" s="10">
        <v>117629</v>
      </c>
      <c r="D20" s="10"/>
      <c r="E20" s="10">
        <v>1071135273</v>
      </c>
      <c r="F20" s="10"/>
      <c r="G20" s="10">
        <v>1156498673</v>
      </c>
      <c r="H20" s="10"/>
      <c r="I20" s="10">
        <f t="shared" si="0"/>
        <v>-85363400</v>
      </c>
      <c r="J20" s="10"/>
      <c r="K20" s="10">
        <v>117629</v>
      </c>
      <c r="L20" s="10"/>
      <c r="M20" s="10">
        <v>1071135273</v>
      </c>
      <c r="N20" s="10"/>
      <c r="O20" s="10">
        <v>1156498673</v>
      </c>
      <c r="P20" s="10"/>
      <c r="Q20" s="10">
        <f t="shared" si="1"/>
        <v>-85363400</v>
      </c>
    </row>
    <row r="21" spans="1:17">
      <c r="A21" s="1" t="s">
        <v>25</v>
      </c>
      <c r="C21" s="10">
        <v>1</v>
      </c>
      <c r="D21" s="10"/>
      <c r="E21" s="10">
        <v>10060</v>
      </c>
      <c r="F21" s="10"/>
      <c r="G21" s="10">
        <v>10815</v>
      </c>
      <c r="H21" s="10"/>
      <c r="I21" s="10">
        <f t="shared" si="0"/>
        <v>-755</v>
      </c>
      <c r="J21" s="10"/>
      <c r="K21" s="10">
        <v>1</v>
      </c>
      <c r="L21" s="10"/>
      <c r="M21" s="10">
        <v>10060</v>
      </c>
      <c r="N21" s="10"/>
      <c r="O21" s="10">
        <v>10815</v>
      </c>
      <c r="P21" s="10"/>
      <c r="Q21" s="10">
        <f t="shared" si="1"/>
        <v>-755</v>
      </c>
    </row>
    <row r="22" spans="1:17">
      <c r="A22" s="1" t="s">
        <v>18</v>
      </c>
      <c r="C22" s="10">
        <v>238228</v>
      </c>
      <c r="D22" s="10"/>
      <c r="E22" s="10">
        <v>872699524</v>
      </c>
      <c r="F22" s="10"/>
      <c r="G22" s="10">
        <v>1045344830</v>
      </c>
      <c r="H22" s="10"/>
      <c r="I22" s="10">
        <f t="shared" si="0"/>
        <v>-172645306</v>
      </c>
      <c r="J22" s="10"/>
      <c r="K22" s="10">
        <v>238228</v>
      </c>
      <c r="L22" s="10"/>
      <c r="M22" s="10">
        <v>872699524</v>
      </c>
      <c r="N22" s="10"/>
      <c r="O22" s="10">
        <v>1045344830</v>
      </c>
      <c r="P22" s="10"/>
      <c r="Q22" s="10">
        <f t="shared" si="1"/>
        <v>-172645306</v>
      </c>
    </row>
    <row r="23" spans="1:17">
      <c r="A23" s="1" t="s">
        <v>39</v>
      </c>
      <c r="C23" s="10">
        <v>1903</v>
      </c>
      <c r="D23" s="10"/>
      <c r="E23" s="10">
        <v>1883641849</v>
      </c>
      <c r="F23" s="10"/>
      <c r="G23" s="10">
        <v>1853140385</v>
      </c>
      <c r="H23" s="10"/>
      <c r="I23" s="10">
        <f t="shared" si="0"/>
        <v>30501464</v>
      </c>
      <c r="J23" s="10"/>
      <c r="K23" s="10">
        <v>1903</v>
      </c>
      <c r="L23" s="10"/>
      <c r="M23" s="10">
        <v>1883641849</v>
      </c>
      <c r="N23" s="10"/>
      <c r="O23" s="10">
        <v>1853140385</v>
      </c>
      <c r="P23" s="10"/>
      <c r="Q23" s="10">
        <f t="shared" si="1"/>
        <v>30501464</v>
      </c>
    </row>
    <row r="24" spans="1:17">
      <c r="A24" s="1" t="s">
        <v>46</v>
      </c>
      <c r="C24" s="10">
        <v>2831</v>
      </c>
      <c r="D24" s="10"/>
      <c r="E24" s="10">
        <v>2551233876</v>
      </c>
      <c r="F24" s="10"/>
      <c r="G24" s="10">
        <v>2518674785</v>
      </c>
      <c r="H24" s="10"/>
      <c r="I24" s="10">
        <f t="shared" si="0"/>
        <v>32559091</v>
      </c>
      <c r="J24" s="10"/>
      <c r="K24" s="10">
        <v>2831</v>
      </c>
      <c r="L24" s="10"/>
      <c r="M24" s="10">
        <v>2551233876</v>
      </c>
      <c r="N24" s="10"/>
      <c r="O24" s="10">
        <v>2518674785</v>
      </c>
      <c r="P24" s="10"/>
      <c r="Q24" s="10">
        <f t="shared" si="1"/>
        <v>32559091</v>
      </c>
    </row>
    <row r="25" spans="1:17">
      <c r="A25" s="1" t="s">
        <v>43</v>
      </c>
      <c r="C25" s="10">
        <v>1726</v>
      </c>
      <c r="D25" s="10"/>
      <c r="E25" s="10">
        <v>1681706299</v>
      </c>
      <c r="F25" s="10"/>
      <c r="G25" s="10">
        <v>1654887395</v>
      </c>
      <c r="H25" s="10"/>
      <c r="I25" s="10">
        <f t="shared" si="0"/>
        <v>26818904</v>
      </c>
      <c r="J25" s="10"/>
      <c r="K25" s="10">
        <v>1726</v>
      </c>
      <c r="L25" s="10"/>
      <c r="M25" s="10">
        <v>1681706299</v>
      </c>
      <c r="N25" s="10"/>
      <c r="O25" s="10">
        <v>1654887395</v>
      </c>
      <c r="P25" s="10"/>
      <c r="Q25" s="10">
        <f t="shared" si="1"/>
        <v>26818904</v>
      </c>
    </row>
    <row r="26" spans="1:17">
      <c r="A26" s="1" t="s">
        <v>49</v>
      </c>
      <c r="C26" s="10">
        <v>3851</v>
      </c>
      <c r="D26" s="10"/>
      <c r="E26" s="10">
        <v>3048480465</v>
      </c>
      <c r="F26" s="10"/>
      <c r="G26" s="10">
        <v>3004694829</v>
      </c>
      <c r="H26" s="10"/>
      <c r="I26" s="10">
        <f t="shared" si="0"/>
        <v>43785636</v>
      </c>
      <c r="J26" s="10"/>
      <c r="K26" s="10">
        <v>3851</v>
      </c>
      <c r="L26" s="10"/>
      <c r="M26" s="10">
        <v>3048480465</v>
      </c>
      <c r="N26" s="10"/>
      <c r="O26" s="10">
        <v>3004694829</v>
      </c>
      <c r="P26" s="10"/>
      <c r="Q26" s="10">
        <f t="shared" si="1"/>
        <v>43785636</v>
      </c>
    </row>
    <row r="27" spans="1:17">
      <c r="A27" s="1" t="s">
        <v>52</v>
      </c>
      <c r="C27" s="10">
        <v>2871</v>
      </c>
      <c r="D27" s="10"/>
      <c r="E27" s="10">
        <v>2244631827</v>
      </c>
      <c r="F27" s="10"/>
      <c r="G27" s="10">
        <v>2210524788</v>
      </c>
      <c r="H27" s="10"/>
      <c r="I27" s="10">
        <f t="shared" si="0"/>
        <v>34107039</v>
      </c>
      <c r="J27" s="10"/>
      <c r="K27" s="10">
        <v>2871</v>
      </c>
      <c r="L27" s="10"/>
      <c r="M27" s="10">
        <v>2244631827</v>
      </c>
      <c r="N27" s="10"/>
      <c r="O27" s="10">
        <v>2210524788</v>
      </c>
      <c r="P27" s="10"/>
      <c r="Q27" s="10">
        <f>M27-O27</f>
        <v>34107039</v>
      </c>
    </row>
    <row r="28" spans="1:17" ht="24.75" thickBot="1">
      <c r="C28" s="10"/>
      <c r="D28" s="10"/>
      <c r="E28" s="11">
        <f>SUM(E8:E27)</f>
        <v>36076450726</v>
      </c>
      <c r="F28" s="10"/>
      <c r="G28" s="11">
        <f>SUM(G8:G27)</f>
        <v>38454212861</v>
      </c>
      <c r="H28" s="10"/>
      <c r="I28" s="11">
        <f>SUM(I8:I27)</f>
        <v>-2377762135</v>
      </c>
      <c r="J28" s="10"/>
      <c r="K28" s="10"/>
      <c r="L28" s="10"/>
      <c r="M28" s="11">
        <f>SUM(M8:M27)</f>
        <v>36076450726</v>
      </c>
      <c r="N28" s="10"/>
      <c r="O28" s="11">
        <f>SUM(O8:O27)</f>
        <v>38454212861</v>
      </c>
      <c r="P28" s="10"/>
      <c r="Q28" s="11">
        <f>SUM(Q8:Q27)</f>
        <v>-2377762135</v>
      </c>
    </row>
    <row r="29" spans="1:17" ht="24.75" thickTop="1"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>
      <c r="G30" s="4"/>
      <c r="H30" s="4"/>
      <c r="I30" s="4"/>
      <c r="J30" s="4"/>
      <c r="K30" s="4"/>
      <c r="L30" s="4"/>
      <c r="M30" s="4"/>
      <c r="N30" s="4"/>
      <c r="O30" s="5"/>
      <c r="P30" s="4"/>
      <c r="Q30" s="5"/>
    </row>
    <row r="31" spans="1:17">
      <c r="G31" s="4"/>
      <c r="H31" s="4"/>
      <c r="I31" s="10"/>
      <c r="J31" s="4"/>
      <c r="K31" s="4"/>
      <c r="L31" s="4"/>
      <c r="M31" s="4"/>
      <c r="N31" s="4"/>
      <c r="O31" s="4"/>
      <c r="P31" s="4"/>
      <c r="Q31" s="5"/>
    </row>
    <row r="32" spans="1:17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7:17"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7:17">
      <c r="O34" s="5"/>
      <c r="P34" s="4"/>
      <c r="Q34" s="5"/>
    </row>
    <row r="35" spans="7:17">
      <c r="O35" s="4"/>
      <c r="P35" s="4"/>
      <c r="Q3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5"/>
  <sheetViews>
    <sheetView rightToLeft="1" workbookViewId="0">
      <selection activeCell="I13" sqref="I13"/>
    </sheetView>
  </sheetViews>
  <sheetFormatPr defaultRowHeight="24"/>
  <cols>
    <col min="1" max="1" width="28.85546875" style="1" bestFit="1" customWidth="1"/>
    <col min="2" max="2" width="1" style="1" customWidth="1"/>
    <col min="3" max="3" width="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8.570312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4.75">
      <c r="A6" s="20" t="s">
        <v>3</v>
      </c>
      <c r="C6" s="17" t="s">
        <v>76</v>
      </c>
      <c r="D6" s="17" t="s">
        <v>76</v>
      </c>
      <c r="E6" s="17" t="s">
        <v>76</v>
      </c>
      <c r="F6" s="17" t="s">
        <v>76</v>
      </c>
      <c r="G6" s="17" t="s">
        <v>76</v>
      </c>
      <c r="H6" s="17" t="s">
        <v>76</v>
      </c>
      <c r="I6" s="17" t="s">
        <v>76</v>
      </c>
      <c r="K6" s="17" t="s">
        <v>77</v>
      </c>
      <c r="L6" s="17" t="s">
        <v>77</v>
      </c>
      <c r="M6" s="17" t="s">
        <v>77</v>
      </c>
      <c r="N6" s="17" t="s">
        <v>77</v>
      </c>
      <c r="O6" s="17" t="s">
        <v>77</v>
      </c>
      <c r="P6" s="17" t="s">
        <v>77</v>
      </c>
      <c r="Q6" s="17" t="s">
        <v>77</v>
      </c>
    </row>
    <row r="7" spans="1:17" ht="24.75">
      <c r="A7" s="17" t="s">
        <v>3</v>
      </c>
      <c r="C7" s="19" t="s">
        <v>7</v>
      </c>
      <c r="E7" s="19" t="s">
        <v>84</v>
      </c>
      <c r="G7" s="19" t="s">
        <v>85</v>
      </c>
      <c r="I7" s="19" t="s">
        <v>87</v>
      </c>
      <c r="K7" s="19" t="s">
        <v>7</v>
      </c>
      <c r="M7" s="19" t="s">
        <v>84</v>
      </c>
      <c r="O7" s="19" t="s">
        <v>85</v>
      </c>
      <c r="Q7" s="19" t="s">
        <v>87</v>
      </c>
    </row>
    <row r="8" spans="1:17">
      <c r="A8" s="1" t="s">
        <v>25</v>
      </c>
      <c r="C8" s="3">
        <v>99785</v>
      </c>
      <c r="E8" s="10">
        <v>998916475</v>
      </c>
      <c r="F8" s="10"/>
      <c r="G8" s="10">
        <v>1079266258</v>
      </c>
      <c r="H8" s="10"/>
      <c r="I8" s="10">
        <f>E8-G8</f>
        <v>-80349783</v>
      </c>
      <c r="J8" s="10"/>
      <c r="K8" s="10">
        <v>99785</v>
      </c>
      <c r="L8" s="10"/>
      <c r="M8" s="10">
        <v>998916475</v>
      </c>
      <c r="N8" s="10"/>
      <c r="O8" s="10">
        <v>1079266258</v>
      </c>
      <c r="P8" s="10"/>
      <c r="Q8" s="10">
        <f>M8-O8</f>
        <v>-80349783</v>
      </c>
    </row>
    <row r="9" spans="1:17">
      <c r="A9" s="1" t="s">
        <v>26</v>
      </c>
      <c r="C9" s="3">
        <v>17681</v>
      </c>
      <c r="E9" s="10">
        <v>516787455</v>
      </c>
      <c r="F9" s="10"/>
      <c r="G9" s="10">
        <v>554549893</v>
      </c>
      <c r="H9" s="10"/>
      <c r="I9" s="10">
        <f t="shared" ref="I9:I10" si="0">E9-G9</f>
        <v>-37762438</v>
      </c>
      <c r="J9" s="10"/>
      <c r="K9" s="10">
        <v>17681</v>
      </c>
      <c r="L9" s="10"/>
      <c r="M9" s="10">
        <v>516787455</v>
      </c>
      <c r="N9" s="10"/>
      <c r="O9" s="10">
        <v>554549893</v>
      </c>
      <c r="P9" s="10"/>
      <c r="Q9" s="10">
        <f t="shared" ref="Q9:Q10" si="1">M9-O9</f>
        <v>-37762438</v>
      </c>
    </row>
    <row r="10" spans="1:17">
      <c r="A10" s="1" t="s">
        <v>55</v>
      </c>
      <c r="C10" s="3">
        <v>1223</v>
      </c>
      <c r="E10" s="10">
        <v>1223000000</v>
      </c>
      <c r="F10" s="10"/>
      <c r="G10" s="10">
        <v>1206981257</v>
      </c>
      <c r="H10" s="10"/>
      <c r="I10" s="10">
        <f t="shared" si="0"/>
        <v>16018743</v>
      </c>
      <c r="J10" s="10"/>
      <c r="K10" s="10">
        <v>1223</v>
      </c>
      <c r="L10" s="10"/>
      <c r="M10" s="10">
        <v>1223000000</v>
      </c>
      <c r="N10" s="10"/>
      <c r="O10" s="10">
        <v>1206981257</v>
      </c>
      <c r="P10" s="10"/>
      <c r="Q10" s="10">
        <f t="shared" si="1"/>
        <v>16018743</v>
      </c>
    </row>
    <row r="11" spans="1:17" ht="24.75" thickBot="1">
      <c r="E11" s="11">
        <f>SUM(E8:E10)</f>
        <v>2738703930</v>
      </c>
      <c r="F11" s="12"/>
      <c r="G11" s="11">
        <f>SUM(G8:G10)</f>
        <v>2840797408</v>
      </c>
      <c r="H11" s="12"/>
      <c r="I11" s="11">
        <f>SUM(I8:I10)</f>
        <v>-102093478</v>
      </c>
      <c r="J11" s="12"/>
      <c r="K11" s="12"/>
      <c r="L11" s="12"/>
      <c r="M11" s="11">
        <f>SUM(M8:M10)</f>
        <v>2738703930</v>
      </c>
      <c r="N11" s="12"/>
      <c r="O11" s="11">
        <f>SUM(O8:O10)</f>
        <v>2840797408</v>
      </c>
      <c r="P11" s="12"/>
      <c r="Q11" s="11">
        <f>SUM(Q8:Q10)</f>
        <v>-102093478</v>
      </c>
    </row>
    <row r="12" spans="1:17" ht="24.75" thickTop="1">
      <c r="O12" s="10"/>
      <c r="P12" s="10"/>
      <c r="Q12" s="10"/>
    </row>
    <row r="13" spans="1:17">
      <c r="I13" s="12"/>
    </row>
    <row r="15" spans="1:17">
      <c r="O15" s="12"/>
      <c r="P15" s="12"/>
      <c r="Q15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4"/>
  <sheetViews>
    <sheetView rightToLeft="1" topLeftCell="A5" workbookViewId="0">
      <selection activeCell="M23" sqref="M23:Q23"/>
    </sheetView>
  </sheetViews>
  <sheetFormatPr defaultRowHeight="24"/>
  <cols>
    <col min="1" max="1" width="29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6" t="s">
        <v>3</v>
      </c>
      <c r="C6" s="17" t="s">
        <v>76</v>
      </c>
      <c r="D6" s="17" t="s">
        <v>76</v>
      </c>
      <c r="E6" s="17" t="s">
        <v>76</v>
      </c>
      <c r="F6" s="17" t="s">
        <v>76</v>
      </c>
      <c r="G6" s="17" t="s">
        <v>76</v>
      </c>
      <c r="H6" s="17" t="s">
        <v>76</v>
      </c>
      <c r="I6" s="17" t="s">
        <v>76</v>
      </c>
      <c r="J6" s="17" t="s">
        <v>76</v>
      </c>
      <c r="K6" s="17" t="s">
        <v>76</v>
      </c>
      <c r="M6" s="17" t="s">
        <v>77</v>
      </c>
      <c r="N6" s="17" t="s">
        <v>77</v>
      </c>
      <c r="O6" s="17" t="s">
        <v>77</v>
      </c>
      <c r="P6" s="17" t="s">
        <v>77</v>
      </c>
      <c r="Q6" s="17" t="s">
        <v>77</v>
      </c>
      <c r="R6" s="17" t="s">
        <v>77</v>
      </c>
      <c r="S6" s="17" t="s">
        <v>77</v>
      </c>
      <c r="T6" s="17" t="s">
        <v>77</v>
      </c>
      <c r="U6" s="17" t="s">
        <v>77</v>
      </c>
    </row>
    <row r="7" spans="1:21" ht="24.75">
      <c r="A7" s="17" t="s">
        <v>3</v>
      </c>
      <c r="C7" s="17" t="s">
        <v>88</v>
      </c>
      <c r="E7" s="17" t="s">
        <v>89</v>
      </c>
      <c r="G7" s="17" t="s">
        <v>90</v>
      </c>
      <c r="I7" s="17" t="s">
        <v>64</v>
      </c>
      <c r="K7" s="17" t="s">
        <v>91</v>
      </c>
      <c r="M7" s="17" t="s">
        <v>88</v>
      </c>
      <c r="O7" s="17" t="s">
        <v>89</v>
      </c>
      <c r="Q7" s="17" t="s">
        <v>90</v>
      </c>
      <c r="S7" s="17" t="s">
        <v>64</v>
      </c>
      <c r="U7" s="17" t="s">
        <v>91</v>
      </c>
    </row>
    <row r="8" spans="1:21">
      <c r="A8" s="1" t="s">
        <v>25</v>
      </c>
      <c r="C8" s="10">
        <v>0</v>
      </c>
      <c r="D8" s="10"/>
      <c r="E8" s="10">
        <v>-754</v>
      </c>
      <c r="F8" s="10"/>
      <c r="G8" s="10">
        <v>-80349783</v>
      </c>
      <c r="H8" s="10"/>
      <c r="I8" s="10">
        <f>C8+E8+G8</f>
        <v>-80350537</v>
      </c>
      <c r="J8" s="10"/>
      <c r="K8" s="7">
        <f>I8/$I$23</f>
        <v>3.0165615933516764E-2</v>
      </c>
      <c r="L8" s="10"/>
      <c r="M8" s="10">
        <v>0</v>
      </c>
      <c r="N8" s="10"/>
      <c r="O8" s="10">
        <v>-754</v>
      </c>
      <c r="P8" s="10"/>
      <c r="Q8" s="10">
        <v>-80349783</v>
      </c>
      <c r="R8" s="10"/>
      <c r="S8" s="10">
        <f>M8+O8+Q8</f>
        <v>-80350537</v>
      </c>
      <c r="T8" s="10"/>
      <c r="U8" s="7">
        <f>S8/$S$23</f>
        <v>3.0165615933516764E-2</v>
      </c>
    </row>
    <row r="9" spans="1:21">
      <c r="A9" s="1" t="s">
        <v>26</v>
      </c>
      <c r="C9" s="10">
        <v>0</v>
      </c>
      <c r="D9" s="10"/>
      <c r="E9" s="10">
        <v>12501445</v>
      </c>
      <c r="F9" s="10"/>
      <c r="G9" s="10">
        <v>-37762438</v>
      </c>
      <c r="H9" s="10"/>
      <c r="I9" s="10">
        <f t="shared" ref="I9:I22" si="0">C9+E9+G9</f>
        <v>-25260993</v>
      </c>
      <c r="J9" s="10"/>
      <c r="K9" s="7">
        <f t="shared" ref="K9:K22" si="1">I9/$I$23</f>
        <v>9.4836131952329757E-3</v>
      </c>
      <c r="L9" s="10"/>
      <c r="M9" s="10">
        <v>0</v>
      </c>
      <c r="N9" s="10"/>
      <c r="O9" s="10">
        <v>12501445</v>
      </c>
      <c r="P9" s="10"/>
      <c r="Q9" s="10">
        <v>-37762438</v>
      </c>
      <c r="R9" s="10"/>
      <c r="S9" s="10">
        <f t="shared" ref="S9:S21" si="2">M9+O9+Q9</f>
        <v>-25260993</v>
      </c>
      <c r="T9" s="10"/>
      <c r="U9" s="7">
        <f t="shared" ref="U9:U22" si="3">S9/$S$23</f>
        <v>9.4836131952329757E-3</v>
      </c>
    </row>
    <row r="10" spans="1:21">
      <c r="A10" s="1" t="s">
        <v>23</v>
      </c>
      <c r="C10" s="10">
        <v>0</v>
      </c>
      <c r="D10" s="10"/>
      <c r="E10" s="10">
        <v>-68934601</v>
      </c>
      <c r="F10" s="10"/>
      <c r="G10" s="10">
        <v>0</v>
      </c>
      <c r="H10" s="10"/>
      <c r="I10" s="10">
        <f t="shared" si="0"/>
        <v>-68934601</v>
      </c>
      <c r="J10" s="10"/>
      <c r="K10" s="7">
        <f t="shared" si="1"/>
        <v>2.5879785947120933E-2</v>
      </c>
      <c r="L10" s="10"/>
      <c r="M10" s="10">
        <v>0</v>
      </c>
      <c r="N10" s="10"/>
      <c r="O10" s="10">
        <v>-68934601</v>
      </c>
      <c r="P10" s="10"/>
      <c r="Q10" s="10">
        <v>0</v>
      </c>
      <c r="R10" s="10"/>
      <c r="S10" s="10">
        <f t="shared" si="2"/>
        <v>-68934601</v>
      </c>
      <c r="T10" s="10"/>
      <c r="U10" s="7">
        <f t="shared" si="3"/>
        <v>2.5879785947120933E-2</v>
      </c>
    </row>
    <row r="11" spans="1:21">
      <c r="A11" s="1" t="s">
        <v>29</v>
      </c>
      <c r="C11" s="10">
        <v>0</v>
      </c>
      <c r="D11" s="10"/>
      <c r="E11" s="10">
        <v>-83999576</v>
      </c>
      <c r="F11" s="10"/>
      <c r="G11" s="10">
        <v>0</v>
      </c>
      <c r="H11" s="10"/>
      <c r="I11" s="10">
        <f t="shared" si="0"/>
        <v>-83999576</v>
      </c>
      <c r="J11" s="10"/>
      <c r="K11" s="7">
        <f t="shared" si="1"/>
        <v>3.1535557107655078E-2</v>
      </c>
      <c r="L11" s="10"/>
      <c r="M11" s="10">
        <v>0</v>
      </c>
      <c r="N11" s="10"/>
      <c r="O11" s="10">
        <v>-83999576</v>
      </c>
      <c r="P11" s="10"/>
      <c r="Q11" s="10">
        <v>0</v>
      </c>
      <c r="R11" s="10"/>
      <c r="S11" s="10">
        <f t="shared" si="2"/>
        <v>-83999576</v>
      </c>
      <c r="T11" s="10"/>
      <c r="U11" s="7">
        <f t="shared" si="3"/>
        <v>3.1535557107655078E-2</v>
      </c>
    </row>
    <row r="12" spans="1:21">
      <c r="A12" s="1" t="s">
        <v>27</v>
      </c>
      <c r="C12" s="10">
        <v>0</v>
      </c>
      <c r="D12" s="10"/>
      <c r="E12" s="10">
        <v>37146948</v>
      </c>
      <c r="F12" s="10"/>
      <c r="G12" s="10">
        <v>0</v>
      </c>
      <c r="H12" s="10"/>
      <c r="I12" s="10">
        <f t="shared" si="0"/>
        <v>37146948</v>
      </c>
      <c r="J12" s="10"/>
      <c r="K12" s="7">
        <f t="shared" si="1"/>
        <v>-1.3945900155842376E-2</v>
      </c>
      <c r="L12" s="10"/>
      <c r="M12" s="10">
        <v>0</v>
      </c>
      <c r="N12" s="10"/>
      <c r="O12" s="10">
        <v>37146948</v>
      </c>
      <c r="P12" s="10"/>
      <c r="Q12" s="10">
        <v>0</v>
      </c>
      <c r="R12" s="10"/>
      <c r="S12" s="10">
        <f t="shared" si="2"/>
        <v>37146948</v>
      </c>
      <c r="T12" s="10"/>
      <c r="U12" s="7">
        <f t="shared" si="3"/>
        <v>-1.3945900155842376E-2</v>
      </c>
    </row>
    <row r="13" spans="1:21">
      <c r="A13" s="1" t="s">
        <v>21</v>
      </c>
      <c r="C13" s="10">
        <v>0</v>
      </c>
      <c r="D13" s="10"/>
      <c r="E13" s="10">
        <v>-103517837</v>
      </c>
      <c r="F13" s="10"/>
      <c r="G13" s="10">
        <v>0</v>
      </c>
      <c r="H13" s="10"/>
      <c r="I13" s="10">
        <f t="shared" si="0"/>
        <v>-103517837</v>
      </c>
      <c r="J13" s="10"/>
      <c r="K13" s="7">
        <f t="shared" si="1"/>
        <v>3.8863204028249262E-2</v>
      </c>
      <c r="L13" s="10"/>
      <c r="M13" s="10">
        <v>0</v>
      </c>
      <c r="N13" s="10"/>
      <c r="O13" s="10">
        <v>-103517837</v>
      </c>
      <c r="P13" s="10"/>
      <c r="Q13" s="10">
        <v>0</v>
      </c>
      <c r="R13" s="10"/>
      <c r="S13" s="10">
        <f t="shared" si="2"/>
        <v>-103517837</v>
      </c>
      <c r="T13" s="10"/>
      <c r="U13" s="7">
        <f t="shared" si="3"/>
        <v>3.8863204028249262E-2</v>
      </c>
    </row>
    <row r="14" spans="1:21">
      <c r="A14" s="1" t="s">
        <v>15</v>
      </c>
      <c r="C14" s="10">
        <v>0</v>
      </c>
      <c r="D14" s="10"/>
      <c r="E14" s="10">
        <v>130883017</v>
      </c>
      <c r="F14" s="10"/>
      <c r="G14" s="10">
        <v>0</v>
      </c>
      <c r="H14" s="10"/>
      <c r="I14" s="10">
        <f t="shared" si="0"/>
        <v>130883017</v>
      </c>
      <c r="J14" s="10"/>
      <c r="K14" s="7">
        <f t="shared" si="1"/>
        <v>-4.9136782035967545E-2</v>
      </c>
      <c r="L14" s="10"/>
      <c r="M14" s="10">
        <v>0</v>
      </c>
      <c r="N14" s="10"/>
      <c r="O14" s="10">
        <v>130883017</v>
      </c>
      <c r="P14" s="10"/>
      <c r="Q14" s="10">
        <v>0</v>
      </c>
      <c r="R14" s="10"/>
      <c r="S14" s="10">
        <f t="shared" si="2"/>
        <v>130883017</v>
      </c>
      <c r="T14" s="10"/>
      <c r="U14" s="7">
        <f t="shared" si="3"/>
        <v>-4.9136782035967545E-2</v>
      </c>
    </row>
    <row r="15" spans="1:21">
      <c r="A15" s="1" t="s">
        <v>22</v>
      </c>
      <c r="C15" s="10">
        <v>0</v>
      </c>
      <c r="D15" s="10"/>
      <c r="E15" s="10">
        <v>-91793134</v>
      </c>
      <c r="F15" s="10"/>
      <c r="G15" s="10">
        <v>0</v>
      </c>
      <c r="H15" s="10"/>
      <c r="I15" s="10">
        <f t="shared" si="0"/>
        <v>-91793134</v>
      </c>
      <c r="J15" s="10"/>
      <c r="K15" s="7">
        <f t="shared" si="1"/>
        <v>3.4461455131007269E-2</v>
      </c>
      <c r="L15" s="10"/>
      <c r="M15" s="10">
        <v>0</v>
      </c>
      <c r="N15" s="10"/>
      <c r="O15" s="10">
        <v>-91793134</v>
      </c>
      <c r="P15" s="10"/>
      <c r="Q15" s="10">
        <v>0</v>
      </c>
      <c r="R15" s="10"/>
      <c r="S15" s="10">
        <f t="shared" si="2"/>
        <v>-91793134</v>
      </c>
      <c r="T15" s="10"/>
      <c r="U15" s="7">
        <f t="shared" si="3"/>
        <v>3.4461455131007269E-2</v>
      </c>
    </row>
    <row r="16" spans="1:21">
      <c r="A16" s="1" t="s">
        <v>20</v>
      </c>
      <c r="C16" s="10">
        <v>0</v>
      </c>
      <c r="D16" s="10"/>
      <c r="E16" s="10">
        <v>-40035977</v>
      </c>
      <c r="F16" s="10"/>
      <c r="G16" s="10">
        <v>0</v>
      </c>
      <c r="H16" s="10"/>
      <c r="I16" s="10">
        <f t="shared" si="0"/>
        <v>-40035977</v>
      </c>
      <c r="J16" s="10"/>
      <c r="K16" s="7">
        <f t="shared" si="1"/>
        <v>1.50305144283617E-2</v>
      </c>
      <c r="L16" s="10"/>
      <c r="M16" s="10">
        <v>0</v>
      </c>
      <c r="N16" s="10"/>
      <c r="O16" s="10">
        <v>-40035977</v>
      </c>
      <c r="P16" s="10"/>
      <c r="Q16" s="10">
        <v>0</v>
      </c>
      <c r="R16" s="10"/>
      <c r="S16" s="10">
        <f t="shared" si="2"/>
        <v>-40035977</v>
      </c>
      <c r="T16" s="10"/>
      <c r="U16" s="7">
        <f t="shared" si="3"/>
        <v>1.50305144283617E-2</v>
      </c>
    </row>
    <row r="17" spans="1:21">
      <c r="A17" s="1" t="s">
        <v>19</v>
      </c>
      <c r="C17" s="10">
        <v>0</v>
      </c>
      <c r="D17" s="10"/>
      <c r="E17" s="10">
        <v>-1390711477</v>
      </c>
      <c r="F17" s="10"/>
      <c r="G17" s="10">
        <v>0</v>
      </c>
      <c r="H17" s="10"/>
      <c r="I17" s="10">
        <f t="shared" si="0"/>
        <v>-1390711477</v>
      </c>
      <c r="J17" s="10"/>
      <c r="K17" s="7">
        <f t="shared" si="1"/>
        <v>0.52210812591726463</v>
      </c>
      <c r="L17" s="10"/>
      <c r="M17" s="10">
        <v>0</v>
      </c>
      <c r="N17" s="10"/>
      <c r="O17" s="10">
        <v>-1390711477</v>
      </c>
      <c r="P17" s="10"/>
      <c r="Q17" s="10">
        <v>0</v>
      </c>
      <c r="R17" s="10"/>
      <c r="S17" s="10">
        <f t="shared" si="2"/>
        <v>-1390711477</v>
      </c>
      <c r="T17" s="10"/>
      <c r="U17" s="7">
        <f t="shared" si="3"/>
        <v>0.52210812591726463</v>
      </c>
    </row>
    <row r="18" spans="1:21">
      <c r="A18" s="1" t="s">
        <v>16</v>
      </c>
      <c r="C18" s="10">
        <v>0</v>
      </c>
      <c r="D18" s="10"/>
      <c r="E18" s="10">
        <v>-595535482</v>
      </c>
      <c r="F18" s="10"/>
      <c r="G18" s="10">
        <v>0</v>
      </c>
      <c r="H18" s="10"/>
      <c r="I18" s="10">
        <f t="shared" si="0"/>
        <v>-595535482</v>
      </c>
      <c r="J18" s="10"/>
      <c r="K18" s="7">
        <f t="shared" si="1"/>
        <v>0.22357902380657127</v>
      </c>
      <c r="L18" s="10"/>
      <c r="M18" s="10">
        <v>0</v>
      </c>
      <c r="N18" s="10"/>
      <c r="O18" s="10">
        <v>-595535482</v>
      </c>
      <c r="P18" s="10"/>
      <c r="Q18" s="10">
        <v>0</v>
      </c>
      <c r="R18" s="10"/>
      <c r="S18" s="10">
        <f t="shared" si="2"/>
        <v>-595535482</v>
      </c>
      <c r="T18" s="10"/>
      <c r="U18" s="7">
        <f t="shared" si="3"/>
        <v>0.22357902380657127</v>
      </c>
    </row>
    <row r="19" spans="1:21">
      <c r="A19" s="1" t="s">
        <v>24</v>
      </c>
      <c r="C19" s="10">
        <v>0</v>
      </c>
      <c r="D19" s="10"/>
      <c r="E19" s="10">
        <v>-64480363</v>
      </c>
      <c r="F19" s="10"/>
      <c r="G19" s="10">
        <v>0</v>
      </c>
      <c r="H19" s="10"/>
      <c r="I19" s="10">
        <f t="shared" si="0"/>
        <v>-64480363</v>
      </c>
      <c r="J19" s="10"/>
      <c r="K19" s="7">
        <f t="shared" si="1"/>
        <v>2.42075527822763E-2</v>
      </c>
      <c r="L19" s="10"/>
      <c r="M19" s="10">
        <v>0</v>
      </c>
      <c r="N19" s="10"/>
      <c r="O19" s="10">
        <v>-64480363</v>
      </c>
      <c r="P19" s="10"/>
      <c r="Q19" s="10">
        <v>0</v>
      </c>
      <c r="R19" s="10"/>
      <c r="S19" s="10">
        <f t="shared" si="2"/>
        <v>-64480363</v>
      </c>
      <c r="T19" s="10"/>
      <c r="U19" s="7">
        <f t="shared" si="3"/>
        <v>2.42075527822763E-2</v>
      </c>
    </row>
    <row r="20" spans="1:21">
      <c r="A20" s="1" t="s">
        <v>28</v>
      </c>
      <c r="C20" s="10">
        <v>0</v>
      </c>
      <c r="D20" s="10"/>
      <c r="E20" s="10">
        <v>-29047774</v>
      </c>
      <c r="F20" s="10"/>
      <c r="G20" s="10">
        <v>0</v>
      </c>
      <c r="H20" s="10"/>
      <c r="I20" s="10">
        <f t="shared" si="0"/>
        <v>-29047774</v>
      </c>
      <c r="J20" s="10"/>
      <c r="K20" s="7">
        <f t="shared" si="1"/>
        <v>1.0905266186430018E-2</v>
      </c>
      <c r="L20" s="10"/>
      <c r="M20" s="10">
        <v>0</v>
      </c>
      <c r="N20" s="10"/>
      <c r="O20" s="10">
        <v>-29047774</v>
      </c>
      <c r="P20" s="10"/>
      <c r="Q20" s="10">
        <v>0</v>
      </c>
      <c r="R20" s="10"/>
      <c r="S20" s="10">
        <f t="shared" si="2"/>
        <v>-29047774</v>
      </c>
      <c r="T20" s="10"/>
      <c r="U20" s="7">
        <f t="shared" si="3"/>
        <v>1.0905266186430018E-2</v>
      </c>
    </row>
    <row r="21" spans="1:21">
      <c r="A21" s="1" t="s">
        <v>17</v>
      </c>
      <c r="C21" s="10">
        <v>0</v>
      </c>
      <c r="D21" s="10"/>
      <c r="E21" s="10">
        <v>-85363399</v>
      </c>
      <c r="F21" s="10"/>
      <c r="G21" s="10">
        <v>0</v>
      </c>
      <c r="H21" s="10"/>
      <c r="I21" s="10">
        <f t="shared" si="0"/>
        <v>-85363399</v>
      </c>
      <c r="J21" s="10"/>
      <c r="K21" s="7">
        <f t="shared" si="1"/>
        <v>3.2047570621880836E-2</v>
      </c>
      <c r="L21" s="10"/>
      <c r="M21" s="10">
        <v>0</v>
      </c>
      <c r="N21" s="10"/>
      <c r="O21" s="10">
        <v>-85363399</v>
      </c>
      <c r="P21" s="10"/>
      <c r="Q21" s="10">
        <v>0</v>
      </c>
      <c r="R21" s="10"/>
      <c r="S21" s="10">
        <f t="shared" si="2"/>
        <v>-85363399</v>
      </c>
      <c r="T21" s="10"/>
      <c r="U21" s="7">
        <f t="shared" si="3"/>
        <v>3.2047570621880836E-2</v>
      </c>
    </row>
    <row r="22" spans="1:21">
      <c r="A22" s="1" t="s">
        <v>18</v>
      </c>
      <c r="C22" s="10">
        <v>0</v>
      </c>
      <c r="D22" s="10"/>
      <c r="E22" s="10">
        <v>-172645305</v>
      </c>
      <c r="F22" s="10"/>
      <c r="G22" s="10">
        <v>0</v>
      </c>
      <c r="H22" s="10"/>
      <c r="I22" s="10">
        <f t="shared" si="0"/>
        <v>-172645305</v>
      </c>
      <c r="J22" s="10"/>
      <c r="K22" s="7">
        <f t="shared" si="1"/>
        <v>6.4815397106242872E-2</v>
      </c>
      <c r="L22" s="10"/>
      <c r="M22" s="10">
        <v>0</v>
      </c>
      <c r="N22" s="10"/>
      <c r="O22" s="10">
        <v>-172645305</v>
      </c>
      <c r="P22" s="10"/>
      <c r="Q22" s="10">
        <v>0</v>
      </c>
      <c r="R22" s="10"/>
      <c r="S22" s="10">
        <f>M22+O22+Q22</f>
        <v>-172645305</v>
      </c>
      <c r="T22" s="10"/>
      <c r="U22" s="7">
        <f t="shared" si="3"/>
        <v>6.4815397106242872E-2</v>
      </c>
    </row>
    <row r="23" spans="1:21" ht="24.75" thickBot="1">
      <c r="C23" s="11">
        <f>SUM(C8:C22)</f>
        <v>0</v>
      </c>
      <c r="D23" s="10"/>
      <c r="E23" s="11">
        <f>SUM(E8:E22)</f>
        <v>-2545534269</v>
      </c>
      <c r="F23" s="10"/>
      <c r="G23" s="11">
        <f>SUM(G8:G22)</f>
        <v>-118112221</v>
      </c>
      <c r="H23" s="10"/>
      <c r="I23" s="11">
        <f>SUM(I8:I22)</f>
        <v>-2663646490</v>
      </c>
      <c r="J23" s="10"/>
      <c r="K23" s="8">
        <f>SUM(K8:K22)</f>
        <v>0.99999999999999989</v>
      </c>
      <c r="L23" s="10"/>
      <c r="M23" s="11">
        <f>SUM(M8:M22)</f>
        <v>0</v>
      </c>
      <c r="N23" s="10"/>
      <c r="O23" s="11">
        <f>SUM(O8:O22)</f>
        <v>-2545534269</v>
      </c>
      <c r="P23" s="10"/>
      <c r="Q23" s="11">
        <f>SUM(Q8:Q22)</f>
        <v>-118112221</v>
      </c>
      <c r="R23" s="10"/>
      <c r="S23" s="11">
        <f>SUM(S8:S22)</f>
        <v>-2663646490</v>
      </c>
      <c r="T23" s="10"/>
      <c r="U23" s="8">
        <f>SUM(U8:U22)</f>
        <v>0.99999999999999989</v>
      </c>
    </row>
    <row r="24" spans="1:21" ht="24.75" thickTop="1">
      <c r="C24" s="4"/>
      <c r="D24" s="4"/>
      <c r="E24" s="10"/>
      <c r="F24" s="4"/>
      <c r="G24" s="10"/>
      <c r="H24" s="4"/>
      <c r="I24" s="4"/>
      <c r="J24" s="4"/>
      <c r="K24" s="4"/>
      <c r="L24" s="4"/>
      <c r="M24" s="4"/>
      <c r="N24" s="4"/>
      <c r="O24" s="10"/>
      <c r="P24" s="4"/>
      <c r="Q24" s="4"/>
      <c r="R24" s="4"/>
      <c r="S24" s="4"/>
      <c r="T24" s="4"/>
      <c r="U24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2021-12-29T05:57:23Z</dcterms:created>
  <dcterms:modified xsi:type="dcterms:W3CDTF">2021-12-29T13:31:19Z</dcterms:modified>
</cp:coreProperties>
</file>