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شهریور 1400\"/>
    </mc:Choice>
  </mc:AlternateContent>
  <xr:revisionPtr revIDLastSave="0" documentId="13_ncr:1_{CB02723E-A1F8-4BEF-9B05-1353664F91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C10" i="15"/>
  <c r="E9" i="13"/>
  <c r="C9" i="15" s="1"/>
  <c r="I9" i="13"/>
  <c r="K8" i="13" s="1"/>
  <c r="K9" i="13" s="1"/>
  <c r="Q9" i="12"/>
  <c r="Q10" i="12"/>
  <c r="Q11" i="12"/>
  <c r="Q12" i="12"/>
  <c r="Q13" i="12"/>
  <c r="Q14" i="12"/>
  <c r="Q15" i="12"/>
  <c r="Q16" i="12"/>
  <c r="Q8" i="12"/>
  <c r="I9" i="12"/>
  <c r="I10" i="12"/>
  <c r="I11" i="12"/>
  <c r="I12" i="12"/>
  <c r="I13" i="12"/>
  <c r="I14" i="12"/>
  <c r="I15" i="12"/>
  <c r="I16" i="12"/>
  <c r="I8" i="12"/>
  <c r="C17" i="12"/>
  <c r="E17" i="12"/>
  <c r="G17" i="12"/>
  <c r="K17" i="12"/>
  <c r="M17" i="12"/>
  <c r="O17" i="12"/>
  <c r="I58" i="11"/>
  <c r="S58" i="11"/>
  <c r="C60" i="11"/>
  <c r="E60" i="11"/>
  <c r="G60" i="11"/>
  <c r="M60" i="11"/>
  <c r="O60" i="11"/>
  <c r="Q6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9" i="11"/>
  <c r="I8" i="11"/>
  <c r="O55" i="10"/>
  <c r="M55" i="10"/>
  <c r="G55" i="10"/>
  <c r="E55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8" i="10"/>
  <c r="Q55" i="10" s="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8" i="10"/>
  <c r="I55" i="10" s="1"/>
  <c r="Q9" i="9"/>
  <c r="Q10" i="9"/>
  <c r="Q11" i="9"/>
  <c r="Q12" i="9"/>
  <c r="Q46" i="9" s="1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8" i="9"/>
  <c r="E46" i="9"/>
  <c r="G46" i="9"/>
  <c r="M46" i="9"/>
  <c r="O46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8" i="8"/>
  <c r="S28" i="8" s="1"/>
  <c r="I28" i="8"/>
  <c r="K28" i="8"/>
  <c r="M28" i="8"/>
  <c r="O28" i="8"/>
  <c r="Q28" i="8"/>
  <c r="I9" i="7"/>
  <c r="K9" i="7"/>
  <c r="M9" i="7"/>
  <c r="O9" i="7"/>
  <c r="Q9" i="7"/>
  <c r="S9" i="7"/>
  <c r="S10" i="6"/>
  <c r="K10" i="6"/>
  <c r="M10" i="6"/>
  <c r="O10" i="6"/>
  <c r="Q9" i="6"/>
  <c r="Q8" i="6"/>
  <c r="Q10" i="6" s="1"/>
  <c r="AK15" i="3"/>
  <c r="S15" i="3"/>
  <c r="Q15" i="3"/>
  <c r="W15" i="3"/>
  <c r="AA15" i="3"/>
  <c r="AG15" i="3"/>
  <c r="AI15" i="3"/>
  <c r="G41" i="1"/>
  <c r="E41" i="1"/>
  <c r="K41" i="1"/>
  <c r="O41" i="1"/>
  <c r="U41" i="1"/>
  <c r="W41" i="1"/>
  <c r="G8" i="13" l="1"/>
  <c r="G9" i="13" s="1"/>
  <c r="I60" i="11"/>
  <c r="C7" i="15" s="1"/>
  <c r="I17" i="12"/>
  <c r="C8" i="15" s="1"/>
  <c r="Q17" i="12"/>
  <c r="S60" i="11"/>
  <c r="K12" i="11"/>
  <c r="K28" i="11"/>
  <c r="K44" i="11"/>
  <c r="K8" i="11"/>
  <c r="K21" i="11"/>
  <c r="K37" i="11"/>
  <c r="K53" i="11"/>
  <c r="K18" i="11"/>
  <c r="K34" i="11"/>
  <c r="K50" i="11"/>
  <c r="K19" i="11"/>
  <c r="K35" i="11"/>
  <c r="K51" i="11"/>
  <c r="I46" i="9"/>
  <c r="Y41" i="1"/>
  <c r="C11" i="15" l="1"/>
  <c r="K58" i="11"/>
  <c r="K47" i="11"/>
  <c r="K31" i="11"/>
  <c r="K15" i="11"/>
  <c r="K46" i="11"/>
  <c r="K30" i="11"/>
  <c r="K14" i="11"/>
  <c r="K49" i="11"/>
  <c r="K33" i="11"/>
  <c r="K17" i="11"/>
  <c r="K60" i="11" s="1"/>
  <c r="K56" i="11"/>
  <c r="K40" i="11"/>
  <c r="K24" i="11"/>
  <c r="K59" i="11"/>
  <c r="K43" i="11"/>
  <c r="K27" i="11"/>
  <c r="K11" i="11"/>
  <c r="K42" i="11"/>
  <c r="K26" i="11"/>
  <c r="K10" i="11"/>
  <c r="K45" i="11"/>
  <c r="K29" i="11"/>
  <c r="K13" i="11"/>
  <c r="K52" i="11"/>
  <c r="K36" i="11"/>
  <c r="K20" i="11"/>
  <c r="K55" i="11"/>
  <c r="K39" i="11"/>
  <c r="K23" i="11"/>
  <c r="K54" i="11"/>
  <c r="K38" i="11"/>
  <c r="K22" i="11"/>
  <c r="K57" i="11"/>
  <c r="K41" i="11"/>
  <c r="K25" i="11"/>
  <c r="K9" i="11"/>
  <c r="K48" i="11"/>
  <c r="K32" i="11"/>
  <c r="K16" i="11"/>
  <c r="E8" i="15"/>
  <c r="U11" i="11"/>
  <c r="U15" i="11"/>
  <c r="U19" i="11"/>
  <c r="U23" i="11"/>
  <c r="U27" i="11"/>
  <c r="U31" i="11"/>
  <c r="U35" i="11"/>
  <c r="U39" i="11"/>
  <c r="U43" i="11"/>
  <c r="U47" i="11"/>
  <c r="U51" i="11"/>
  <c r="U55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8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59" i="11"/>
  <c r="E9" i="15" l="1"/>
  <c r="E10" i="15"/>
  <c r="E7" i="15"/>
  <c r="E11" i="15" s="1"/>
  <c r="U60" i="11"/>
</calcChain>
</file>

<file path=xl/sharedStrings.xml><?xml version="1.0" encoding="utf-8"?>
<sst xmlns="http://schemas.openxmlformats.org/spreadsheetml/2006/main" count="632" uniqueCount="169">
  <si>
    <t>صندوق سرمایه‌گذاری مشترک مدرسه کسب و کار صوفی رازی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</si>
  <si>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</si>
  <si>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</si>
  <si>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</si>
  <si>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</si>
  <si>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</si>
  <si>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</si>
  <si>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</si>
  <si>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</si>
  <si>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</si>
  <si>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</si>
  <si>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</si>
  <si>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</si>
  <si>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</si>
  <si>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</si>
  <si>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سینا</t>
  </si>
  <si>
    <t>پالایش نفت بندرعباس</t>
  </si>
  <si>
    <t>پالایش نفت تبریز</t>
  </si>
  <si>
    <t>پتروشیمی تندگویان</t>
  </si>
  <si>
    <t>تامین سرمایه نوین</t>
  </si>
  <si>
    <t>توسعه‌معادن‌وفلزات‌</t>
  </si>
  <si>
    <t>حفاری شمال</t>
  </si>
  <si>
    <t>زغال سنگ پروده طبس</t>
  </si>
  <si>
    <t>س. و خدمات مدیریت صند. ب کشوری</t>
  </si>
  <si>
    <t>سپید ماکیان</t>
  </si>
  <si>
    <t>سخت آژند</t>
  </si>
  <si>
    <t>سرمایه گذاری سیمان تامین</t>
  </si>
  <si>
    <t>سرمایه گذاری صدرتامین</t>
  </si>
  <si>
    <t>سرمایه گذاری هامون صبا</t>
  </si>
  <si>
    <t>سرمایه‌ گذاری‌ پارس‌ توشه‌</t>
  </si>
  <si>
    <t>سرمایه‌گذاری‌ صنعت‌ نفت‌</t>
  </si>
  <si>
    <t>سرمایه‌گذاری‌صندوق‌بازنشستگی‌</t>
  </si>
  <si>
    <t>سهامی ذوب آهن  اصفهان</t>
  </si>
  <si>
    <t>شرکت بهمن لیزینگ</t>
  </si>
  <si>
    <t>فروسیلیس‌ ایران‌</t>
  </si>
  <si>
    <t>فولاد  خوزستان</t>
  </si>
  <si>
    <t>فولاد امیرکبیرکاشان</t>
  </si>
  <si>
    <t>فولاد مبارکه اصفهان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</si>
  <si>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</si>
  <si>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</si>
  <si>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</si>
  <si>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</si>
  <si>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نفت‌ بهران‌</t>
  </si>
  <si>
    <t>کشتیرانی جمهوری اسلامی ایران</t>
  </si>
  <si>
    <t>توسعه سامانه ی نرم افزاری نگین</t>
  </si>
  <si>
    <t>ریل پرداز نو آفرین</t>
  </si>
  <si>
    <t>آریان کیمیا تک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</si>
  <si>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</si>
  <si>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</si>
  <si>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</si>
  <si>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</si>
  <si>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</si>
  <si>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</si>
  <si>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</si>
  <si>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</si>
  <si>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</si>
  <si>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</si>
  <si>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</si>
  <si>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</si>
  <si>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</si>
  <si>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اسنادخزانه-م12بودجه98-001111</t>
  </si>
  <si>
    <t>1398/09/13</t>
  </si>
  <si>
    <t>1400/11/11</t>
  </si>
  <si>
    <t>اسنادخزانه-م18بودجه97-000525</t>
  </si>
  <si>
    <t>1398/03/22</t>
  </si>
  <si>
    <t>1400/05/25</t>
  </si>
  <si>
    <t>اسنادخزانه-م3بودجه99-011110</t>
  </si>
  <si>
    <t>1399/06/22</t>
  </si>
  <si>
    <t>1401/11/10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</si>
  <si>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</si>
  <si>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</si>
  <si>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</si>
  <si>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</si>
  <si>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</si>
  <si>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</si>
  <si>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</si>
  <si>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</si>
  <si>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</si>
  <si>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</si>
  <si>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</si>
  <si>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</si>
  <si>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</si>
  <si>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</si>
  <si>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</si>
  <si>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</si>
  <si>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</si>
  <si>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</si>
  <si>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</si>
  <si>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</si>
  <si>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</si>
  <si>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</si>
  <si>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</si>
  <si>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</si>
  <si>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</si>
  <si>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</si>
  <si>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</si>
  <si>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</si>
  <si>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</si>
  <si>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</si>
  <si>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</si>
  <si>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</si>
  <si>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</si>
  <si>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</si>
  <si>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</si>
  <si>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</si>
  <si>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</si>
  <si>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</si>
  <si>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1400/03/31</t>
  </si>
  <si>
    <t>1400/03/04</t>
  </si>
  <si>
    <t>1400/04/26</t>
  </si>
  <si>
    <t>1400/04/31</t>
  </si>
  <si>
    <t>1400/04/24</t>
  </si>
  <si>
    <t>1400/04/14</t>
  </si>
  <si>
    <t>1400/05/11</t>
  </si>
  <si>
    <t>1400/04/09</t>
  </si>
  <si>
    <t>1400/04/27</t>
  </si>
  <si>
    <t>1400/04/12</t>
  </si>
  <si>
    <t>1400/04/22</t>
  </si>
  <si>
    <t>1400/03/11</t>
  </si>
  <si>
    <t>1400/05/20</t>
  </si>
  <si>
    <t>1400/03/25</t>
  </si>
  <si>
    <t>1400/03/05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</si>
  <si>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</si>
  <si>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</si>
  <si>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</si>
  <si>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</si>
  <si>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</si>
  <si>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</si>
  <si>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 سپه‌</t>
  </si>
  <si>
    <t>تراکتورسازی‌ایران‌</t>
  </si>
  <si>
    <t>پالایش نفت اصفهان</t>
  </si>
  <si>
    <t>بانک ملت</t>
  </si>
  <si>
    <t>پالایش نفت تهران</t>
  </si>
  <si>
    <t>سرمایه گذاری ملت</t>
  </si>
  <si>
    <t>فروشگاههای زنجیره ای افق کوروش</t>
  </si>
  <si>
    <t>ح . سرمایه گذاری صدرتامین</t>
  </si>
  <si>
    <t>صنعت غذایی کورش</t>
  </si>
  <si>
    <t>مدیریت سرمایه گذاری کوثربهمن</t>
  </si>
  <si>
    <t>فرآوری معدنی اپال کانی پارس</t>
  </si>
  <si>
    <t>صنایع چوب خزر کاسپین</t>
  </si>
  <si>
    <t>ح . تامین سرمایه نوین</t>
  </si>
  <si>
    <t>سپیدار سیستم آسیا</t>
  </si>
  <si>
    <t>پتروشیمی بوعلی سینا</t>
  </si>
  <si>
    <t>تولید و توسعه سرب روی ایرانیان</t>
  </si>
  <si>
    <t>گسترش صنایع روی ایرانیان</t>
  </si>
  <si>
    <t>گ.مدیریت ارزش سرمایه ص ب کشوری</t>
  </si>
  <si>
    <t>محصولات کاغذی لطیف</t>
  </si>
  <si>
    <t>اسنادخزانه-م4بودجه97-991022</t>
  </si>
  <si>
    <t>اسنادخزانه-م5بودجه98-000422</t>
  </si>
  <si>
    <t>اسنادخزانه-م4بودجه98-000421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</si>
  <si>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</si>
  <si>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</si>
  <si>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</si>
  <si>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</si>
  <si>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</si>
  <si>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</si>
  <si>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</si>
  <si>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</si>
  <si>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</si>
  <si>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</si>
  <si>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</si>
  <si>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</si>
  <si>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</si>
  <si>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</si>
  <si>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1400/06/01</t>
  </si>
  <si>
    <t>-</t>
  </si>
  <si>
    <t>سایر درآمدهای تنزیل سود سهام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</si>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</sst>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3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3" xfId="2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3" xfId="0" applyNumberFormat="1" applyFont="1" applyBorder="1"/>
    <xf numFmtId="164" fontId="2" fillId="0" borderId="0" xfId="1" applyNumberFormat="1" applyFont="1"/>
    <xf numFmtId="10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3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552450</xdr:colOff>
          <xdr:row>0</xdr:row>
          <xdr:rowOff>47625</xdr:rowOff>
        </xdr:from>
        <xdr:to>
          <xdr:col>11</xdr:col>
          <xdr:colOff>161925</xdr:colOff>
          <xdr:row>34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8781043-B30E-4BA3-A112-2C30EB0813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38BF-D2BB-4F2F-B9A8-F4FEC06F5862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552450</xdr:colOff>
                <xdr:row>0</xdr:row>
                <xdr:rowOff>47625</xdr:rowOff>
              </from>
              <to>
                <xdr:col>11</xdr:col>
                <xdr:colOff>161925</xdr:colOff>
                <xdr:row>34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2"/>
  <sheetViews>
    <sheetView rightToLeft="1" topLeftCell="A37" zoomScale="80" zoomScaleNormal="80" workbookViewId="0">
      <selection activeCell="S62" sqref="S62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 x14ac:dyDescent="0.55000000000000004">
      <c r="A3" s="20" t="s">
        <v>91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 x14ac:dyDescent="0.55000000000000004">
      <c r="A6" s="18" t="s">
        <v>3</v>
      </c>
      <c r="C6" s="19" t="s">
        <v>93</v>
      </c>
      <c r="D6" s="19" t="s">
        <v>93</v>
      </c>
      <c r="E6" s="19" t="s">
        <v>93</v>
      </c>
      <c r="F6" s="19" t="s">
        <v>93</v>
      </c>
      <c r="G6" s="19" t="s">
        <v>93</v>
      </c>
      <c r="H6" s="19" t="s">
        <v>93</v>
      </c>
      <c r="I6" s="19" t="s">
        <v>93</v>
      </c>
      <c r="J6" s="19" t="s">
        <v>93</v>
      </c>
      <c r="K6" s="19" t="s">
        <v>93</v>
      </c>
      <c r="M6" s="19" t="s">
        <v>94</v>
      </c>
      <c r="N6" s="19" t="s">
        <v>94</v>
      </c>
      <c r="O6" s="19" t="s">
        <v>94</v>
      </c>
      <c r="P6" s="19" t="s">
        <v>94</v>
      </c>
      <c r="Q6" s="19" t="s">
        <v>94</v>
      </c>
      <c r="R6" s="19" t="s">
        <v>94</v>
      </c>
      <c r="S6" s="19" t="s">
        <v>94</v>
      </c>
      <c r="T6" s="19" t="s">
        <v>94</v>
      </c>
      <c r="U6" s="19" t="s">
        <v>94</v>
      </c>
    </row>
    <row r="7" spans="1:21" ht="24.75" x14ac:dyDescent="0.55000000000000004">
      <c r="A7" s="19" t="s">
        <v>3</v>
      </c>
      <c r="C7" s="19" t="s">
        <v>150</v>
      </c>
      <c r="E7" s="19" t="s">
        <v>151</v>
      </c>
      <c r="G7" s="19" t="s">
        <v>152</v>
      </c>
      <c r="I7" s="19" t="s">
        <v>81</v>
      </c>
      <c r="K7" s="19" t="s">
        <v>153</v>
      </c>
      <c r="M7" s="19" t="s">
        <v>150</v>
      </c>
      <c r="O7" s="19" t="s">
        <v>151</v>
      </c>
      <c r="Q7" s="19" t="s">
        <v>152</v>
      </c>
      <c r="S7" s="19" t="s">
        <v>81</v>
      </c>
      <c r="U7" s="19" t="s">
        <v>153</v>
      </c>
    </row>
    <row r="8" spans="1:21" x14ac:dyDescent="0.55000000000000004">
      <c r="A8" s="1" t="s">
        <v>42</v>
      </c>
      <c r="C8" s="6">
        <v>0</v>
      </c>
      <c r="D8" s="6"/>
      <c r="E8" s="6">
        <v>-138867428</v>
      </c>
      <c r="F8" s="6"/>
      <c r="G8" s="6">
        <v>58696034</v>
      </c>
      <c r="H8" s="6"/>
      <c r="I8" s="6">
        <f>C8+E8+G8</f>
        <v>-80171394</v>
      </c>
      <c r="J8" s="6"/>
      <c r="K8" s="8">
        <f>I8/$I$60</f>
        <v>-3.8376595565919637E-2</v>
      </c>
      <c r="L8" s="6"/>
      <c r="M8" s="6">
        <v>74375529</v>
      </c>
      <c r="N8" s="6"/>
      <c r="O8" s="6">
        <v>-20</v>
      </c>
      <c r="P8" s="6"/>
      <c r="Q8" s="6">
        <v>137681646</v>
      </c>
      <c r="R8" s="6"/>
      <c r="S8" s="6">
        <f>M8+O8+Q8</f>
        <v>212057155</v>
      </c>
      <c r="T8" s="6"/>
      <c r="U8" s="8">
        <f>S8/$S$60</f>
        <v>1.9311317938459222E-2</v>
      </c>
    </row>
    <row r="9" spans="1:21" x14ac:dyDescent="0.55000000000000004">
      <c r="A9" s="1" t="s">
        <v>30</v>
      </c>
      <c r="C9" s="6">
        <v>0</v>
      </c>
      <c r="D9" s="6"/>
      <c r="E9" s="6">
        <v>-380785079</v>
      </c>
      <c r="F9" s="6"/>
      <c r="G9" s="6">
        <v>317782054</v>
      </c>
      <c r="H9" s="6"/>
      <c r="I9" s="6">
        <f t="shared" ref="I9:I59" si="0">C9+E9+G9</f>
        <v>-63003025</v>
      </c>
      <c r="J9" s="6"/>
      <c r="K9" s="8">
        <f t="shared" ref="K9:K59" si="1">I9/$I$60</f>
        <v>-3.0158407995930871E-2</v>
      </c>
      <c r="L9" s="6"/>
      <c r="M9" s="6">
        <v>34552723</v>
      </c>
      <c r="N9" s="6"/>
      <c r="O9" s="6">
        <v>0</v>
      </c>
      <c r="P9" s="6"/>
      <c r="Q9" s="6">
        <v>372568814</v>
      </c>
      <c r="R9" s="6"/>
      <c r="S9" s="6">
        <f t="shared" ref="S9:S59" si="2">M9+O9+Q9</f>
        <v>407121537</v>
      </c>
      <c r="T9" s="6"/>
      <c r="U9" s="8">
        <f t="shared" ref="U9:U59" si="3">S9/$S$60</f>
        <v>3.7075162309902675E-2</v>
      </c>
    </row>
    <row r="10" spans="1:21" x14ac:dyDescent="0.55000000000000004">
      <c r="A10" s="1" t="s">
        <v>15</v>
      </c>
      <c r="C10" s="6">
        <v>0</v>
      </c>
      <c r="D10" s="6"/>
      <c r="E10" s="6">
        <v>-70128370</v>
      </c>
      <c r="F10" s="6"/>
      <c r="G10" s="6">
        <v>130751273</v>
      </c>
      <c r="H10" s="6"/>
      <c r="I10" s="6">
        <f t="shared" si="0"/>
        <v>60622903</v>
      </c>
      <c r="J10" s="6"/>
      <c r="K10" s="8">
        <f t="shared" si="1"/>
        <v>2.9019086664040999E-2</v>
      </c>
      <c r="L10" s="6"/>
      <c r="M10" s="6">
        <v>28991060</v>
      </c>
      <c r="N10" s="6"/>
      <c r="O10" s="6">
        <v>0</v>
      </c>
      <c r="P10" s="6"/>
      <c r="Q10" s="6">
        <v>130751273</v>
      </c>
      <c r="R10" s="6"/>
      <c r="S10" s="6">
        <f t="shared" si="2"/>
        <v>159742333</v>
      </c>
      <c r="T10" s="6"/>
      <c r="U10" s="8">
        <f t="shared" si="3"/>
        <v>1.4547186492218225E-2</v>
      </c>
    </row>
    <row r="11" spans="1:21" x14ac:dyDescent="0.55000000000000004">
      <c r="A11" s="1" t="s">
        <v>29</v>
      </c>
      <c r="C11" s="6">
        <v>0</v>
      </c>
      <c r="D11" s="6"/>
      <c r="E11" s="6">
        <v>-231018346</v>
      </c>
      <c r="F11" s="6"/>
      <c r="G11" s="6">
        <v>78248897</v>
      </c>
      <c r="H11" s="6"/>
      <c r="I11" s="6">
        <f t="shared" si="0"/>
        <v>-152769449</v>
      </c>
      <c r="J11" s="6"/>
      <c r="K11" s="8">
        <f t="shared" si="1"/>
        <v>-7.3127970795934846E-2</v>
      </c>
      <c r="L11" s="6"/>
      <c r="M11" s="6">
        <v>15170731</v>
      </c>
      <c r="N11" s="6"/>
      <c r="O11" s="6">
        <v>0</v>
      </c>
      <c r="P11" s="6"/>
      <c r="Q11" s="6">
        <v>78248897</v>
      </c>
      <c r="R11" s="6"/>
      <c r="S11" s="6">
        <f t="shared" si="2"/>
        <v>93419628</v>
      </c>
      <c r="T11" s="6"/>
      <c r="U11" s="8">
        <f t="shared" si="3"/>
        <v>8.5074051757441874E-3</v>
      </c>
    </row>
    <row r="12" spans="1:21" x14ac:dyDescent="0.55000000000000004">
      <c r="A12" s="1" t="s">
        <v>31</v>
      </c>
      <c r="C12" s="6">
        <v>0</v>
      </c>
      <c r="D12" s="6"/>
      <c r="E12" s="6">
        <v>-45605002</v>
      </c>
      <c r="F12" s="6"/>
      <c r="G12" s="6">
        <v>44892944</v>
      </c>
      <c r="H12" s="6"/>
      <c r="I12" s="6">
        <f t="shared" si="0"/>
        <v>-712058</v>
      </c>
      <c r="J12" s="6"/>
      <c r="K12" s="8">
        <f t="shared" si="1"/>
        <v>-3.408492795507286E-4</v>
      </c>
      <c r="L12" s="6"/>
      <c r="M12" s="6">
        <v>22933526</v>
      </c>
      <c r="N12" s="6"/>
      <c r="O12" s="6">
        <v>0</v>
      </c>
      <c r="P12" s="6"/>
      <c r="Q12" s="6">
        <v>44892944</v>
      </c>
      <c r="R12" s="6"/>
      <c r="S12" s="6">
        <f t="shared" si="2"/>
        <v>67826470</v>
      </c>
      <c r="T12" s="6"/>
      <c r="U12" s="8">
        <f t="shared" si="3"/>
        <v>6.1767240384478714E-3</v>
      </c>
    </row>
    <row r="13" spans="1:21" x14ac:dyDescent="0.55000000000000004">
      <c r="A13" s="1" t="s">
        <v>34</v>
      </c>
      <c r="C13" s="6">
        <v>0</v>
      </c>
      <c r="D13" s="6"/>
      <c r="E13" s="6">
        <v>-19216087</v>
      </c>
      <c r="F13" s="6"/>
      <c r="G13" s="6">
        <v>112639351</v>
      </c>
      <c r="H13" s="6"/>
      <c r="I13" s="6">
        <f t="shared" si="0"/>
        <v>93423264</v>
      </c>
      <c r="J13" s="6"/>
      <c r="K13" s="8">
        <f t="shared" si="1"/>
        <v>4.4720025935636593E-2</v>
      </c>
      <c r="L13" s="6"/>
      <c r="M13" s="6">
        <v>0</v>
      </c>
      <c r="N13" s="6"/>
      <c r="O13" s="6">
        <v>0</v>
      </c>
      <c r="P13" s="6"/>
      <c r="Q13" s="6">
        <v>112639351</v>
      </c>
      <c r="R13" s="6"/>
      <c r="S13" s="6">
        <f t="shared" si="2"/>
        <v>112639351</v>
      </c>
      <c r="T13" s="6"/>
      <c r="U13" s="8">
        <f t="shared" si="3"/>
        <v>1.0257679442802601E-2</v>
      </c>
    </row>
    <row r="14" spans="1:21" x14ac:dyDescent="0.55000000000000004">
      <c r="A14" s="1" t="s">
        <v>17</v>
      </c>
      <c r="C14" s="6">
        <v>0</v>
      </c>
      <c r="D14" s="6"/>
      <c r="E14" s="6">
        <v>-350220911</v>
      </c>
      <c r="F14" s="6"/>
      <c r="G14" s="6">
        <v>295949271</v>
      </c>
      <c r="H14" s="6"/>
      <c r="I14" s="6">
        <f t="shared" si="0"/>
        <v>-54271640</v>
      </c>
      <c r="J14" s="6"/>
      <c r="K14" s="8">
        <f t="shared" si="1"/>
        <v>-2.5978851995253904E-2</v>
      </c>
      <c r="L14" s="6"/>
      <c r="M14" s="6">
        <v>89445200</v>
      </c>
      <c r="N14" s="6"/>
      <c r="O14" s="6">
        <v>0</v>
      </c>
      <c r="P14" s="6"/>
      <c r="Q14" s="6">
        <v>504304508</v>
      </c>
      <c r="R14" s="6"/>
      <c r="S14" s="6">
        <f t="shared" si="2"/>
        <v>593749708</v>
      </c>
      <c r="T14" s="6"/>
      <c r="U14" s="8">
        <f t="shared" si="3"/>
        <v>5.4070749874274814E-2</v>
      </c>
    </row>
    <row r="15" spans="1:21" x14ac:dyDescent="0.55000000000000004">
      <c r="A15" s="1" t="s">
        <v>35</v>
      </c>
      <c r="C15" s="6">
        <v>0</v>
      </c>
      <c r="D15" s="6"/>
      <c r="E15" s="6">
        <v>-250611008</v>
      </c>
      <c r="F15" s="6"/>
      <c r="G15" s="6">
        <v>108329286</v>
      </c>
      <c r="H15" s="6"/>
      <c r="I15" s="6">
        <f t="shared" si="0"/>
        <v>-142281722</v>
      </c>
      <c r="J15" s="6"/>
      <c r="K15" s="8">
        <f t="shared" si="1"/>
        <v>-6.810768566175375E-2</v>
      </c>
      <c r="L15" s="6"/>
      <c r="M15" s="6">
        <v>66387082</v>
      </c>
      <c r="N15" s="6"/>
      <c r="O15" s="6">
        <v>948</v>
      </c>
      <c r="P15" s="6"/>
      <c r="Q15" s="6">
        <v>116762047</v>
      </c>
      <c r="R15" s="6"/>
      <c r="S15" s="6">
        <f t="shared" si="2"/>
        <v>183150077</v>
      </c>
      <c r="T15" s="6"/>
      <c r="U15" s="8">
        <f t="shared" si="3"/>
        <v>1.6678849470560368E-2</v>
      </c>
    </row>
    <row r="16" spans="1:21" x14ac:dyDescent="0.55000000000000004">
      <c r="A16" s="1" t="s">
        <v>16</v>
      </c>
      <c r="C16" s="6">
        <v>0</v>
      </c>
      <c r="D16" s="6"/>
      <c r="E16" s="6">
        <v>206434930</v>
      </c>
      <c r="F16" s="6"/>
      <c r="G16" s="6">
        <v>321884879</v>
      </c>
      <c r="H16" s="6"/>
      <c r="I16" s="6">
        <f t="shared" si="0"/>
        <v>528319809</v>
      </c>
      <c r="J16" s="6"/>
      <c r="K16" s="8">
        <f t="shared" si="1"/>
        <v>0.25289713235442696</v>
      </c>
      <c r="L16" s="6"/>
      <c r="M16" s="6">
        <v>157068664</v>
      </c>
      <c r="N16" s="6"/>
      <c r="O16" s="6">
        <v>0</v>
      </c>
      <c r="P16" s="6"/>
      <c r="Q16" s="6">
        <v>321884879</v>
      </c>
      <c r="R16" s="6"/>
      <c r="S16" s="6">
        <f t="shared" si="2"/>
        <v>478953543</v>
      </c>
      <c r="T16" s="6"/>
      <c r="U16" s="8">
        <f t="shared" si="3"/>
        <v>4.3616656776445481E-2</v>
      </c>
    </row>
    <row r="17" spans="1:21" x14ac:dyDescent="0.55000000000000004">
      <c r="A17" s="1" t="s">
        <v>33</v>
      </c>
      <c r="C17" s="6">
        <v>0</v>
      </c>
      <c r="D17" s="6"/>
      <c r="E17" s="6">
        <v>-6632669</v>
      </c>
      <c r="F17" s="6"/>
      <c r="G17" s="6">
        <v>8357999</v>
      </c>
      <c r="H17" s="6"/>
      <c r="I17" s="6">
        <f t="shared" si="0"/>
        <v>1725330</v>
      </c>
      <c r="J17" s="6"/>
      <c r="K17" s="8">
        <f t="shared" si="1"/>
        <v>8.2588425028194137E-4</v>
      </c>
      <c r="L17" s="6"/>
      <c r="M17" s="6">
        <v>877175</v>
      </c>
      <c r="N17" s="6"/>
      <c r="O17" s="6">
        <v>0</v>
      </c>
      <c r="P17" s="6"/>
      <c r="Q17" s="6">
        <v>8357999</v>
      </c>
      <c r="R17" s="6"/>
      <c r="S17" s="6">
        <f t="shared" si="2"/>
        <v>9235174</v>
      </c>
      <c r="T17" s="6"/>
      <c r="U17" s="8">
        <f t="shared" si="3"/>
        <v>8.4101562774900097E-4</v>
      </c>
    </row>
    <row r="18" spans="1:21" x14ac:dyDescent="0.55000000000000004">
      <c r="A18" s="1" t="s">
        <v>39</v>
      </c>
      <c r="C18" s="6">
        <v>0</v>
      </c>
      <c r="D18" s="6"/>
      <c r="E18" s="6">
        <v>-102262341</v>
      </c>
      <c r="F18" s="6"/>
      <c r="G18" s="6">
        <v>31593921</v>
      </c>
      <c r="H18" s="6"/>
      <c r="I18" s="6">
        <f t="shared" si="0"/>
        <v>-70668420</v>
      </c>
      <c r="J18" s="6"/>
      <c r="K18" s="8">
        <f t="shared" si="1"/>
        <v>-3.3827693873235469E-2</v>
      </c>
      <c r="L18" s="6"/>
      <c r="M18" s="6">
        <v>0</v>
      </c>
      <c r="N18" s="6"/>
      <c r="O18" s="6">
        <v>0</v>
      </c>
      <c r="P18" s="6"/>
      <c r="Q18" s="6">
        <v>31593921</v>
      </c>
      <c r="R18" s="6"/>
      <c r="S18" s="6">
        <f t="shared" si="2"/>
        <v>31593921</v>
      </c>
      <c r="T18" s="6"/>
      <c r="U18" s="8">
        <f t="shared" si="3"/>
        <v>2.877150046427641E-3</v>
      </c>
    </row>
    <row r="19" spans="1:21" x14ac:dyDescent="0.55000000000000004">
      <c r="A19" s="1" t="s">
        <v>19</v>
      </c>
      <c r="C19" s="6">
        <v>0</v>
      </c>
      <c r="D19" s="6"/>
      <c r="E19" s="6">
        <v>40438898</v>
      </c>
      <c r="F19" s="6"/>
      <c r="G19" s="6">
        <v>-111838988</v>
      </c>
      <c r="H19" s="6"/>
      <c r="I19" s="6">
        <f t="shared" si="0"/>
        <v>-71400090</v>
      </c>
      <c r="J19" s="6"/>
      <c r="K19" s="8">
        <f t="shared" si="1"/>
        <v>-3.4177931062297148E-2</v>
      </c>
      <c r="L19" s="6"/>
      <c r="M19" s="6">
        <v>9539497</v>
      </c>
      <c r="N19" s="6"/>
      <c r="O19" s="6">
        <v>0</v>
      </c>
      <c r="P19" s="6"/>
      <c r="Q19" s="6">
        <v>-120405614</v>
      </c>
      <c r="R19" s="6"/>
      <c r="S19" s="6">
        <f t="shared" si="2"/>
        <v>-110866117</v>
      </c>
      <c r="T19" s="6"/>
      <c r="U19" s="8">
        <f t="shared" si="3"/>
        <v>-1.0096197103037712E-2</v>
      </c>
    </row>
    <row r="20" spans="1:21" x14ac:dyDescent="0.55000000000000004">
      <c r="A20" s="1" t="s">
        <v>27</v>
      </c>
      <c r="C20" s="6">
        <v>0</v>
      </c>
      <c r="D20" s="6"/>
      <c r="E20" s="6">
        <v>-414227709</v>
      </c>
      <c r="F20" s="6"/>
      <c r="G20" s="6">
        <v>305101122</v>
      </c>
      <c r="H20" s="6"/>
      <c r="I20" s="6">
        <f t="shared" si="0"/>
        <v>-109126587</v>
      </c>
      <c r="J20" s="6"/>
      <c r="K20" s="8">
        <f t="shared" si="1"/>
        <v>-5.2236922496172934E-2</v>
      </c>
      <c r="L20" s="6"/>
      <c r="M20" s="6">
        <v>196948184</v>
      </c>
      <c r="N20" s="6"/>
      <c r="O20" s="6">
        <v>0</v>
      </c>
      <c r="P20" s="6"/>
      <c r="Q20" s="6">
        <v>305101122</v>
      </c>
      <c r="R20" s="6"/>
      <c r="S20" s="6">
        <f t="shared" si="2"/>
        <v>502049306</v>
      </c>
      <c r="T20" s="6"/>
      <c r="U20" s="8">
        <f t="shared" si="3"/>
        <v>4.5719908714934906E-2</v>
      </c>
    </row>
    <row r="21" spans="1:21" x14ac:dyDescent="0.55000000000000004">
      <c r="A21" s="1" t="s">
        <v>24</v>
      </c>
      <c r="C21" s="6">
        <v>0</v>
      </c>
      <c r="D21" s="6"/>
      <c r="E21" s="6">
        <v>-139277915</v>
      </c>
      <c r="F21" s="6"/>
      <c r="G21" s="6">
        <v>173606526</v>
      </c>
      <c r="H21" s="6"/>
      <c r="I21" s="6">
        <f t="shared" si="0"/>
        <v>34328611</v>
      </c>
      <c r="J21" s="6"/>
      <c r="K21" s="8">
        <f t="shared" si="1"/>
        <v>1.643248489213971E-2</v>
      </c>
      <c r="L21" s="6"/>
      <c r="M21" s="6">
        <v>14550000</v>
      </c>
      <c r="N21" s="6"/>
      <c r="O21" s="6">
        <v>0</v>
      </c>
      <c r="P21" s="6"/>
      <c r="Q21" s="6">
        <v>173606526</v>
      </c>
      <c r="R21" s="6"/>
      <c r="S21" s="6">
        <f t="shared" si="2"/>
        <v>188156526</v>
      </c>
      <c r="T21" s="6"/>
      <c r="U21" s="8">
        <f t="shared" si="3"/>
        <v>1.7134769613324146E-2</v>
      </c>
    </row>
    <row r="22" spans="1:21" x14ac:dyDescent="0.55000000000000004">
      <c r="A22" s="1" t="s">
        <v>22</v>
      </c>
      <c r="C22" s="6">
        <v>0</v>
      </c>
      <c r="D22" s="6"/>
      <c r="E22" s="6">
        <v>-38739055</v>
      </c>
      <c r="F22" s="6"/>
      <c r="G22" s="6">
        <v>43264882</v>
      </c>
      <c r="H22" s="6"/>
      <c r="I22" s="6">
        <f t="shared" si="0"/>
        <v>4525827</v>
      </c>
      <c r="J22" s="6"/>
      <c r="K22" s="8">
        <f t="shared" si="1"/>
        <v>2.1664314877737987E-3</v>
      </c>
      <c r="L22" s="6"/>
      <c r="M22" s="6">
        <v>15863092</v>
      </c>
      <c r="N22" s="6"/>
      <c r="O22" s="6">
        <v>0</v>
      </c>
      <c r="P22" s="6"/>
      <c r="Q22" s="6">
        <v>43264882</v>
      </c>
      <c r="R22" s="6"/>
      <c r="S22" s="6">
        <f t="shared" si="2"/>
        <v>59127974</v>
      </c>
      <c r="T22" s="6"/>
      <c r="U22" s="8">
        <f t="shared" si="3"/>
        <v>5.3845818358307712E-3</v>
      </c>
    </row>
    <row r="23" spans="1:21" x14ac:dyDescent="0.55000000000000004">
      <c r="A23" s="1" t="s">
        <v>28</v>
      </c>
      <c r="C23" s="6">
        <v>0</v>
      </c>
      <c r="D23" s="6"/>
      <c r="E23" s="6">
        <v>-2855170</v>
      </c>
      <c r="F23" s="6"/>
      <c r="G23" s="6">
        <v>5498564</v>
      </c>
      <c r="H23" s="6"/>
      <c r="I23" s="6">
        <f t="shared" si="0"/>
        <v>2643394</v>
      </c>
      <c r="J23" s="6"/>
      <c r="K23" s="8">
        <f t="shared" si="1"/>
        <v>1.2653448742500173E-3</v>
      </c>
      <c r="L23" s="6"/>
      <c r="M23" s="6">
        <v>0</v>
      </c>
      <c r="N23" s="6"/>
      <c r="O23" s="6">
        <v>0</v>
      </c>
      <c r="P23" s="6"/>
      <c r="Q23" s="6">
        <v>5498564</v>
      </c>
      <c r="R23" s="6"/>
      <c r="S23" s="6">
        <f t="shared" si="2"/>
        <v>5498564</v>
      </c>
      <c r="T23" s="6"/>
      <c r="U23" s="8">
        <f t="shared" si="3"/>
        <v>5.0073536829712769E-4</v>
      </c>
    </row>
    <row r="24" spans="1:21" x14ac:dyDescent="0.55000000000000004">
      <c r="A24" s="1" t="s">
        <v>36</v>
      </c>
      <c r="C24" s="6">
        <v>0</v>
      </c>
      <c r="D24" s="6"/>
      <c r="E24" s="6">
        <v>-211046132</v>
      </c>
      <c r="F24" s="6"/>
      <c r="G24" s="6">
        <v>0</v>
      </c>
      <c r="H24" s="6"/>
      <c r="I24" s="6">
        <f t="shared" si="0"/>
        <v>-211046132</v>
      </c>
      <c r="J24" s="6"/>
      <c r="K24" s="8">
        <f t="shared" si="1"/>
        <v>-0.10102396440201215</v>
      </c>
      <c r="L24" s="6"/>
      <c r="M24" s="6">
        <v>110255792</v>
      </c>
      <c r="N24" s="6"/>
      <c r="O24" s="6">
        <v>266806540</v>
      </c>
      <c r="P24" s="6"/>
      <c r="Q24" s="6">
        <v>218252722</v>
      </c>
      <c r="R24" s="6"/>
      <c r="S24" s="6">
        <f t="shared" si="2"/>
        <v>595315054</v>
      </c>
      <c r="T24" s="6"/>
      <c r="U24" s="8">
        <f t="shared" si="3"/>
        <v>5.4213300566750597E-2</v>
      </c>
    </row>
    <row r="25" spans="1:21" x14ac:dyDescent="0.55000000000000004">
      <c r="A25" s="1" t="s">
        <v>128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8">
        <f t="shared" si="1"/>
        <v>0</v>
      </c>
      <c r="L25" s="6"/>
      <c r="M25" s="6">
        <v>0</v>
      </c>
      <c r="N25" s="6"/>
      <c r="O25" s="6">
        <v>0</v>
      </c>
      <c r="P25" s="6"/>
      <c r="Q25" s="6">
        <v>107760048</v>
      </c>
      <c r="R25" s="6"/>
      <c r="S25" s="6">
        <f t="shared" si="2"/>
        <v>107760048</v>
      </c>
      <c r="T25" s="6"/>
      <c r="U25" s="8">
        <f t="shared" si="3"/>
        <v>9.8133380502611507E-3</v>
      </c>
    </row>
    <row r="26" spans="1:21" x14ac:dyDescent="0.55000000000000004">
      <c r="A26" s="1" t="s">
        <v>129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8">
        <f t="shared" si="1"/>
        <v>0</v>
      </c>
      <c r="L26" s="6"/>
      <c r="M26" s="6">
        <v>0</v>
      </c>
      <c r="N26" s="6"/>
      <c r="O26" s="6">
        <v>0</v>
      </c>
      <c r="P26" s="6"/>
      <c r="Q26" s="6">
        <v>526691248</v>
      </c>
      <c r="R26" s="6"/>
      <c r="S26" s="6">
        <f t="shared" si="2"/>
        <v>526691248</v>
      </c>
      <c r="T26" s="6"/>
      <c r="U26" s="8">
        <f t="shared" si="3"/>
        <v>4.7963965872935881E-2</v>
      </c>
    </row>
    <row r="27" spans="1:21" x14ac:dyDescent="0.55000000000000004">
      <c r="A27" s="1" t="s">
        <v>43</v>
      </c>
      <c r="C27" s="6">
        <v>0</v>
      </c>
      <c r="D27" s="6"/>
      <c r="E27" s="6">
        <v>-296151124</v>
      </c>
      <c r="F27" s="6"/>
      <c r="G27" s="6">
        <v>0</v>
      </c>
      <c r="H27" s="6"/>
      <c r="I27" s="6">
        <f t="shared" si="0"/>
        <v>-296151124</v>
      </c>
      <c r="J27" s="6"/>
      <c r="K27" s="8">
        <f t="shared" si="1"/>
        <v>-0.14176218405458332</v>
      </c>
      <c r="L27" s="6"/>
      <c r="M27" s="6">
        <v>0</v>
      </c>
      <c r="N27" s="6"/>
      <c r="O27" s="6">
        <v>-617067306</v>
      </c>
      <c r="P27" s="6"/>
      <c r="Q27" s="6">
        <v>-107848467</v>
      </c>
      <c r="R27" s="6"/>
      <c r="S27" s="6">
        <f t="shared" si="2"/>
        <v>-724915773</v>
      </c>
      <c r="T27" s="6"/>
      <c r="U27" s="8">
        <f t="shared" si="3"/>
        <v>-6.6015593630910183E-2</v>
      </c>
    </row>
    <row r="28" spans="1:21" x14ac:dyDescent="0.55000000000000004">
      <c r="A28" s="1" t="s">
        <v>130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8">
        <f t="shared" si="1"/>
        <v>0</v>
      </c>
      <c r="L28" s="6"/>
      <c r="M28" s="6">
        <v>0</v>
      </c>
      <c r="N28" s="6"/>
      <c r="O28" s="6">
        <v>0</v>
      </c>
      <c r="P28" s="6"/>
      <c r="Q28" s="6">
        <v>246593062</v>
      </c>
      <c r="R28" s="6"/>
      <c r="S28" s="6">
        <f t="shared" si="2"/>
        <v>246593062</v>
      </c>
      <c r="T28" s="6"/>
      <c r="U28" s="8">
        <f t="shared" si="3"/>
        <v>2.2456384561512138E-2</v>
      </c>
    </row>
    <row r="29" spans="1:21" x14ac:dyDescent="0.55000000000000004">
      <c r="A29" s="1" t="s">
        <v>37</v>
      </c>
      <c r="C29" s="6">
        <v>0</v>
      </c>
      <c r="D29" s="6"/>
      <c r="E29" s="6">
        <v>-380326185</v>
      </c>
      <c r="F29" s="6"/>
      <c r="G29" s="6">
        <v>0</v>
      </c>
      <c r="H29" s="6"/>
      <c r="I29" s="6">
        <f t="shared" si="0"/>
        <v>-380326185</v>
      </c>
      <c r="J29" s="6"/>
      <c r="K29" s="8">
        <f t="shared" si="1"/>
        <v>-0.18205526256502577</v>
      </c>
      <c r="L29" s="6"/>
      <c r="M29" s="6">
        <v>60318043</v>
      </c>
      <c r="N29" s="6"/>
      <c r="O29" s="6">
        <v>-6216804</v>
      </c>
      <c r="P29" s="6"/>
      <c r="Q29" s="6">
        <v>-31131275</v>
      </c>
      <c r="R29" s="6"/>
      <c r="S29" s="6">
        <f t="shared" si="2"/>
        <v>22969964</v>
      </c>
      <c r="T29" s="6"/>
      <c r="U29" s="8">
        <f t="shared" si="3"/>
        <v>2.0917958549380826E-3</v>
      </c>
    </row>
    <row r="30" spans="1:21" x14ac:dyDescent="0.55000000000000004">
      <c r="A30" s="1" t="s">
        <v>131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8">
        <f t="shared" si="1"/>
        <v>0</v>
      </c>
      <c r="L30" s="6"/>
      <c r="M30" s="6">
        <v>0</v>
      </c>
      <c r="N30" s="6"/>
      <c r="O30" s="6">
        <v>0</v>
      </c>
      <c r="P30" s="6"/>
      <c r="Q30" s="6">
        <v>-367351576</v>
      </c>
      <c r="R30" s="6"/>
      <c r="S30" s="6">
        <f t="shared" si="2"/>
        <v>-367351576</v>
      </c>
      <c r="T30" s="6"/>
      <c r="U30" s="8">
        <f t="shared" si="3"/>
        <v>-3.3453448337218646E-2</v>
      </c>
    </row>
    <row r="31" spans="1:21" x14ac:dyDescent="0.55000000000000004">
      <c r="A31" s="1" t="s">
        <v>32</v>
      </c>
      <c r="C31" s="6">
        <v>0</v>
      </c>
      <c r="D31" s="6"/>
      <c r="E31" s="6">
        <v>-372885061</v>
      </c>
      <c r="F31" s="6"/>
      <c r="G31" s="6">
        <v>0</v>
      </c>
      <c r="H31" s="6"/>
      <c r="I31" s="6">
        <f t="shared" si="0"/>
        <v>-372885061</v>
      </c>
      <c r="J31" s="6"/>
      <c r="K31" s="8">
        <f t="shared" si="1"/>
        <v>-0.17849333115712412</v>
      </c>
      <c r="L31" s="6"/>
      <c r="M31" s="6">
        <v>34291620</v>
      </c>
      <c r="N31" s="6"/>
      <c r="O31" s="6">
        <v>-26177091</v>
      </c>
      <c r="P31" s="6"/>
      <c r="Q31" s="6">
        <v>-67682744</v>
      </c>
      <c r="R31" s="6"/>
      <c r="S31" s="6">
        <f t="shared" si="2"/>
        <v>-59568215</v>
      </c>
      <c r="T31" s="6"/>
      <c r="U31" s="8">
        <f t="shared" si="3"/>
        <v>-5.4246730740657896E-3</v>
      </c>
    </row>
    <row r="32" spans="1:21" x14ac:dyDescent="0.55000000000000004">
      <c r="A32" s="1" t="s">
        <v>40</v>
      </c>
      <c r="C32" s="6">
        <v>0</v>
      </c>
      <c r="D32" s="6"/>
      <c r="E32" s="6">
        <v>15736682</v>
      </c>
      <c r="F32" s="6"/>
      <c r="G32" s="6">
        <v>0</v>
      </c>
      <c r="H32" s="6"/>
      <c r="I32" s="6">
        <f t="shared" si="0"/>
        <v>15736682</v>
      </c>
      <c r="J32" s="6"/>
      <c r="K32" s="8">
        <f t="shared" si="1"/>
        <v>7.5328649101883824E-3</v>
      </c>
      <c r="L32" s="6"/>
      <c r="M32" s="6">
        <v>158299200</v>
      </c>
      <c r="N32" s="6"/>
      <c r="O32" s="6">
        <v>622724717</v>
      </c>
      <c r="P32" s="6"/>
      <c r="Q32" s="6">
        <v>65090814</v>
      </c>
      <c r="R32" s="6"/>
      <c r="S32" s="6">
        <f t="shared" si="2"/>
        <v>846114731</v>
      </c>
      <c r="T32" s="6"/>
      <c r="U32" s="8">
        <f t="shared" si="3"/>
        <v>7.7052767131365593E-2</v>
      </c>
    </row>
    <row r="33" spans="1:21" x14ac:dyDescent="0.55000000000000004">
      <c r="A33" s="1" t="s">
        <v>132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8">
        <f t="shared" si="1"/>
        <v>0</v>
      </c>
      <c r="L33" s="6"/>
      <c r="M33" s="6">
        <v>0</v>
      </c>
      <c r="N33" s="6"/>
      <c r="O33" s="6">
        <v>0</v>
      </c>
      <c r="P33" s="6"/>
      <c r="Q33" s="6">
        <v>-97643018</v>
      </c>
      <c r="R33" s="6"/>
      <c r="S33" s="6">
        <f t="shared" si="2"/>
        <v>-97643018</v>
      </c>
      <c r="T33" s="6"/>
      <c r="U33" s="8">
        <f t="shared" si="3"/>
        <v>-8.8920148205737116E-3</v>
      </c>
    </row>
    <row r="34" spans="1:21" x14ac:dyDescent="0.55000000000000004">
      <c r="A34" s="1" t="s">
        <v>133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8">
        <f t="shared" si="1"/>
        <v>0</v>
      </c>
      <c r="L34" s="6"/>
      <c r="M34" s="6">
        <v>0</v>
      </c>
      <c r="N34" s="6"/>
      <c r="O34" s="6">
        <v>0</v>
      </c>
      <c r="P34" s="6"/>
      <c r="Q34" s="6">
        <v>52206950</v>
      </c>
      <c r="R34" s="6"/>
      <c r="S34" s="6">
        <f t="shared" si="2"/>
        <v>52206950</v>
      </c>
      <c r="T34" s="6"/>
      <c r="U34" s="8">
        <f t="shared" si="3"/>
        <v>4.7543079131059911E-3</v>
      </c>
    </row>
    <row r="35" spans="1:21" x14ac:dyDescent="0.55000000000000004">
      <c r="A35" s="1" t="s">
        <v>134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8">
        <f t="shared" si="1"/>
        <v>0</v>
      </c>
      <c r="L35" s="6"/>
      <c r="M35" s="6">
        <v>0</v>
      </c>
      <c r="N35" s="6"/>
      <c r="O35" s="6">
        <v>0</v>
      </c>
      <c r="P35" s="6"/>
      <c r="Q35" s="6">
        <v>160362370</v>
      </c>
      <c r="R35" s="6"/>
      <c r="S35" s="6">
        <f t="shared" si="2"/>
        <v>160362370</v>
      </c>
      <c r="T35" s="6"/>
      <c r="U35" s="8">
        <f t="shared" si="3"/>
        <v>1.4603651135632913E-2</v>
      </c>
    </row>
    <row r="36" spans="1:21" x14ac:dyDescent="0.55000000000000004">
      <c r="A36" s="1" t="s">
        <v>18</v>
      </c>
      <c r="C36" s="6">
        <v>0</v>
      </c>
      <c r="D36" s="6"/>
      <c r="E36" s="6">
        <v>-334460537</v>
      </c>
      <c r="F36" s="6"/>
      <c r="G36" s="6">
        <v>0</v>
      </c>
      <c r="H36" s="6"/>
      <c r="I36" s="6">
        <f t="shared" si="0"/>
        <v>-334460537</v>
      </c>
      <c r="J36" s="6"/>
      <c r="K36" s="8">
        <f t="shared" si="1"/>
        <v>-0.16010020682949958</v>
      </c>
      <c r="L36" s="6"/>
      <c r="M36" s="6">
        <v>143507520</v>
      </c>
      <c r="N36" s="6"/>
      <c r="O36" s="6">
        <v>473597278</v>
      </c>
      <c r="P36" s="6"/>
      <c r="Q36" s="6">
        <v>27962787</v>
      </c>
      <c r="R36" s="6"/>
      <c r="S36" s="6">
        <f t="shared" si="2"/>
        <v>645067585</v>
      </c>
      <c r="T36" s="6"/>
      <c r="U36" s="8">
        <f t="shared" si="3"/>
        <v>5.8744092958000253E-2</v>
      </c>
    </row>
    <row r="37" spans="1:21" x14ac:dyDescent="0.55000000000000004">
      <c r="A37" s="1" t="s">
        <v>26</v>
      </c>
      <c r="C37" s="6">
        <v>0</v>
      </c>
      <c r="D37" s="6"/>
      <c r="E37" s="6">
        <v>-236545641</v>
      </c>
      <c r="F37" s="6"/>
      <c r="G37" s="6">
        <v>0</v>
      </c>
      <c r="H37" s="6"/>
      <c r="I37" s="6">
        <f t="shared" si="0"/>
        <v>-236545641</v>
      </c>
      <c r="J37" s="6"/>
      <c r="K37" s="8">
        <f t="shared" si="1"/>
        <v>-0.11323011793381339</v>
      </c>
      <c r="L37" s="6"/>
      <c r="M37" s="6">
        <v>0</v>
      </c>
      <c r="N37" s="6"/>
      <c r="O37" s="6">
        <v>-243380467</v>
      </c>
      <c r="P37" s="6"/>
      <c r="Q37" s="6">
        <v>-283093902</v>
      </c>
      <c r="R37" s="6"/>
      <c r="S37" s="6">
        <f t="shared" si="2"/>
        <v>-526474369</v>
      </c>
      <c r="T37" s="6"/>
      <c r="U37" s="8">
        <f t="shared" si="3"/>
        <v>-4.7944215446107913E-2</v>
      </c>
    </row>
    <row r="38" spans="1:21" x14ac:dyDescent="0.55000000000000004">
      <c r="A38" s="1" t="s">
        <v>135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8">
        <f t="shared" si="1"/>
        <v>0</v>
      </c>
      <c r="L38" s="6"/>
      <c r="M38" s="6">
        <v>0</v>
      </c>
      <c r="N38" s="6"/>
      <c r="O38" s="6">
        <v>0</v>
      </c>
      <c r="P38" s="6"/>
      <c r="Q38" s="6">
        <v>0</v>
      </c>
      <c r="R38" s="6"/>
      <c r="S38" s="6">
        <f t="shared" si="2"/>
        <v>0</v>
      </c>
      <c r="T38" s="6"/>
      <c r="U38" s="8">
        <f t="shared" si="3"/>
        <v>0</v>
      </c>
    </row>
    <row r="39" spans="1:21" x14ac:dyDescent="0.55000000000000004">
      <c r="A39" s="1" t="s">
        <v>136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8">
        <f t="shared" si="1"/>
        <v>0</v>
      </c>
      <c r="L39" s="6"/>
      <c r="M39" s="6">
        <v>0</v>
      </c>
      <c r="N39" s="6"/>
      <c r="O39" s="6">
        <v>0</v>
      </c>
      <c r="P39" s="6"/>
      <c r="Q39" s="6">
        <v>80936159</v>
      </c>
      <c r="R39" s="6"/>
      <c r="S39" s="6">
        <f t="shared" si="2"/>
        <v>80936159</v>
      </c>
      <c r="T39" s="6"/>
      <c r="U39" s="8">
        <f t="shared" si="3"/>
        <v>7.3705784611072791E-3</v>
      </c>
    </row>
    <row r="40" spans="1:21" x14ac:dyDescent="0.55000000000000004">
      <c r="A40" s="1" t="s">
        <v>137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8">
        <f t="shared" si="1"/>
        <v>0</v>
      </c>
      <c r="L40" s="6"/>
      <c r="M40" s="6">
        <v>0</v>
      </c>
      <c r="N40" s="6"/>
      <c r="O40" s="6">
        <v>0</v>
      </c>
      <c r="P40" s="6"/>
      <c r="Q40" s="6">
        <v>18134108</v>
      </c>
      <c r="R40" s="6"/>
      <c r="S40" s="6">
        <f t="shared" si="2"/>
        <v>18134108</v>
      </c>
      <c r="T40" s="6"/>
      <c r="U40" s="8">
        <f t="shared" si="3"/>
        <v>1.6514110317020752E-3</v>
      </c>
    </row>
    <row r="41" spans="1:21" x14ac:dyDescent="0.55000000000000004">
      <c r="A41" s="1" t="s">
        <v>138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8">
        <f t="shared" si="1"/>
        <v>0</v>
      </c>
      <c r="L41" s="6"/>
      <c r="M41" s="6">
        <v>0</v>
      </c>
      <c r="N41" s="6"/>
      <c r="O41" s="6">
        <v>0</v>
      </c>
      <c r="P41" s="6"/>
      <c r="Q41" s="6">
        <v>40705280</v>
      </c>
      <c r="R41" s="6"/>
      <c r="S41" s="6">
        <f t="shared" si="2"/>
        <v>40705280</v>
      </c>
      <c r="T41" s="6"/>
      <c r="U41" s="8">
        <f t="shared" si="3"/>
        <v>3.7068902667019435E-3</v>
      </c>
    </row>
    <row r="42" spans="1:21" x14ac:dyDescent="0.55000000000000004">
      <c r="A42" s="1" t="s">
        <v>139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8">
        <f t="shared" si="1"/>
        <v>0</v>
      </c>
      <c r="L42" s="6"/>
      <c r="M42" s="6">
        <v>0</v>
      </c>
      <c r="N42" s="6"/>
      <c r="O42" s="6">
        <v>0</v>
      </c>
      <c r="P42" s="6"/>
      <c r="Q42" s="6">
        <v>10076757</v>
      </c>
      <c r="R42" s="6"/>
      <c r="S42" s="6">
        <f t="shared" si="2"/>
        <v>10076757</v>
      </c>
      <c r="T42" s="6"/>
      <c r="U42" s="8">
        <f t="shared" si="3"/>
        <v>9.1765570567800233E-4</v>
      </c>
    </row>
    <row r="43" spans="1:21" x14ac:dyDescent="0.55000000000000004">
      <c r="A43" s="1" t="s">
        <v>140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8">
        <f t="shared" si="1"/>
        <v>0</v>
      </c>
      <c r="L43" s="6"/>
      <c r="M43" s="6">
        <v>0</v>
      </c>
      <c r="N43" s="6"/>
      <c r="O43" s="6">
        <v>0</v>
      </c>
      <c r="P43" s="6"/>
      <c r="Q43" s="6">
        <v>324719284</v>
      </c>
      <c r="R43" s="6"/>
      <c r="S43" s="6">
        <f t="shared" si="2"/>
        <v>324719284</v>
      </c>
      <c r="T43" s="6"/>
      <c r="U43" s="8">
        <f t="shared" si="3"/>
        <v>2.9571071695613543E-2</v>
      </c>
    </row>
    <row r="44" spans="1:21" x14ac:dyDescent="0.55000000000000004">
      <c r="A44" s="1" t="s">
        <v>141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8">
        <f t="shared" si="1"/>
        <v>0</v>
      </c>
      <c r="L44" s="6"/>
      <c r="M44" s="6">
        <v>0</v>
      </c>
      <c r="N44" s="6"/>
      <c r="O44" s="6">
        <v>0</v>
      </c>
      <c r="P44" s="6"/>
      <c r="Q44" s="6">
        <v>5652919</v>
      </c>
      <c r="R44" s="6"/>
      <c r="S44" s="6">
        <f t="shared" si="2"/>
        <v>5652919</v>
      </c>
      <c r="T44" s="6"/>
      <c r="U44" s="8">
        <f t="shared" si="3"/>
        <v>5.1479194884679542E-4</v>
      </c>
    </row>
    <row r="45" spans="1:21" x14ac:dyDescent="0.55000000000000004">
      <c r="A45" s="1" t="s">
        <v>142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8">
        <f t="shared" si="1"/>
        <v>0</v>
      </c>
      <c r="L45" s="6"/>
      <c r="M45" s="6">
        <v>0</v>
      </c>
      <c r="N45" s="6"/>
      <c r="O45" s="6">
        <v>0</v>
      </c>
      <c r="P45" s="6"/>
      <c r="Q45" s="6">
        <v>134183816</v>
      </c>
      <c r="R45" s="6"/>
      <c r="S45" s="6">
        <f t="shared" si="2"/>
        <v>134183816</v>
      </c>
      <c r="T45" s="6"/>
      <c r="U45" s="8">
        <f t="shared" si="3"/>
        <v>1.2219659992004096E-2</v>
      </c>
    </row>
    <row r="46" spans="1:21" x14ac:dyDescent="0.55000000000000004">
      <c r="A46" s="1" t="s">
        <v>143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8">
        <f t="shared" si="1"/>
        <v>0</v>
      </c>
      <c r="L46" s="6"/>
      <c r="M46" s="6">
        <v>0</v>
      </c>
      <c r="N46" s="6"/>
      <c r="O46" s="6">
        <v>0</v>
      </c>
      <c r="P46" s="6"/>
      <c r="Q46" s="6">
        <v>3987332</v>
      </c>
      <c r="R46" s="6"/>
      <c r="S46" s="6">
        <f t="shared" si="2"/>
        <v>3987332</v>
      </c>
      <c r="T46" s="6"/>
      <c r="U46" s="8">
        <f t="shared" si="3"/>
        <v>3.6311265223846128E-4</v>
      </c>
    </row>
    <row r="47" spans="1:21" x14ac:dyDescent="0.55000000000000004">
      <c r="A47" s="1" t="s">
        <v>144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8">
        <f t="shared" si="1"/>
        <v>0</v>
      </c>
      <c r="L47" s="6"/>
      <c r="M47" s="6">
        <v>0</v>
      </c>
      <c r="N47" s="6"/>
      <c r="O47" s="6">
        <v>0</v>
      </c>
      <c r="P47" s="6"/>
      <c r="Q47" s="6">
        <v>5294208</v>
      </c>
      <c r="R47" s="6"/>
      <c r="S47" s="6">
        <f t="shared" si="2"/>
        <v>5294208</v>
      </c>
      <c r="T47" s="6"/>
      <c r="U47" s="8">
        <f t="shared" si="3"/>
        <v>4.8212536813640794E-4</v>
      </c>
    </row>
    <row r="48" spans="1:21" x14ac:dyDescent="0.55000000000000004">
      <c r="A48" s="1" t="s">
        <v>122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8">
        <f t="shared" si="1"/>
        <v>0</v>
      </c>
      <c r="L48" s="6"/>
      <c r="M48" s="6">
        <v>1575787</v>
      </c>
      <c r="N48" s="6"/>
      <c r="O48" s="6">
        <v>0</v>
      </c>
      <c r="P48" s="6"/>
      <c r="Q48" s="6">
        <v>22154780</v>
      </c>
      <c r="R48" s="6"/>
      <c r="S48" s="6">
        <f t="shared" si="2"/>
        <v>23730567</v>
      </c>
      <c r="T48" s="6"/>
      <c r="U48" s="8">
        <f t="shared" si="3"/>
        <v>2.1610613619564424E-3</v>
      </c>
    </row>
    <row r="49" spans="1:21" x14ac:dyDescent="0.55000000000000004">
      <c r="A49" s="1" t="s">
        <v>145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8">
        <f t="shared" si="1"/>
        <v>0</v>
      </c>
      <c r="L49" s="6"/>
      <c r="M49" s="6">
        <v>0</v>
      </c>
      <c r="N49" s="6"/>
      <c r="O49" s="6">
        <v>0</v>
      </c>
      <c r="P49" s="6"/>
      <c r="Q49" s="6">
        <v>84328040</v>
      </c>
      <c r="R49" s="6"/>
      <c r="S49" s="6">
        <f t="shared" si="2"/>
        <v>84328040</v>
      </c>
      <c r="T49" s="6"/>
      <c r="U49" s="8">
        <f t="shared" si="3"/>
        <v>7.6794654326429431E-3</v>
      </c>
    </row>
    <row r="50" spans="1:21" x14ac:dyDescent="0.55000000000000004">
      <c r="A50" s="1" t="s">
        <v>146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8">
        <f t="shared" si="1"/>
        <v>0</v>
      </c>
      <c r="L50" s="6"/>
      <c r="M50" s="6">
        <v>0</v>
      </c>
      <c r="N50" s="6"/>
      <c r="O50" s="6">
        <v>0</v>
      </c>
      <c r="P50" s="6"/>
      <c r="Q50" s="6">
        <v>559613</v>
      </c>
      <c r="R50" s="6"/>
      <c r="S50" s="6">
        <f t="shared" si="2"/>
        <v>559613</v>
      </c>
      <c r="T50" s="6"/>
      <c r="U50" s="8">
        <f t="shared" si="3"/>
        <v>5.0962036935254461E-5</v>
      </c>
    </row>
    <row r="51" spans="1:21" x14ac:dyDescent="0.55000000000000004">
      <c r="A51" s="1" t="s">
        <v>20</v>
      </c>
      <c r="C51" s="6">
        <v>0</v>
      </c>
      <c r="D51" s="6"/>
      <c r="E51" s="6">
        <v>-376561630</v>
      </c>
      <c r="F51" s="6"/>
      <c r="G51" s="6">
        <v>0</v>
      </c>
      <c r="H51" s="6"/>
      <c r="I51" s="6">
        <f t="shared" si="0"/>
        <v>-376561630</v>
      </c>
      <c r="J51" s="6"/>
      <c r="K51" s="8">
        <f t="shared" si="1"/>
        <v>-0.18025323820805053</v>
      </c>
      <c r="L51" s="6"/>
      <c r="M51" s="6">
        <v>79820650</v>
      </c>
      <c r="N51" s="6"/>
      <c r="O51" s="6">
        <v>324190771</v>
      </c>
      <c r="P51" s="6"/>
      <c r="Q51" s="6">
        <v>0</v>
      </c>
      <c r="R51" s="6"/>
      <c r="S51" s="6">
        <f t="shared" si="2"/>
        <v>404011421</v>
      </c>
      <c r="T51" s="6"/>
      <c r="U51" s="8">
        <f t="shared" si="3"/>
        <v>3.6791934710713722E-2</v>
      </c>
    </row>
    <row r="52" spans="1:21" x14ac:dyDescent="0.55000000000000004">
      <c r="A52" s="1" t="s">
        <v>38</v>
      </c>
      <c r="C52" s="6">
        <v>0</v>
      </c>
      <c r="D52" s="6"/>
      <c r="E52" s="6">
        <v>-87435155</v>
      </c>
      <c r="F52" s="6"/>
      <c r="G52" s="6">
        <v>0</v>
      </c>
      <c r="H52" s="6"/>
      <c r="I52" s="6">
        <f t="shared" si="0"/>
        <v>-87435155</v>
      </c>
      <c r="J52" s="6"/>
      <c r="K52" s="8">
        <f t="shared" si="1"/>
        <v>-4.1853626515194392E-2</v>
      </c>
      <c r="L52" s="6"/>
      <c r="M52" s="6">
        <v>0</v>
      </c>
      <c r="N52" s="6"/>
      <c r="O52" s="6">
        <v>495199621</v>
      </c>
      <c r="P52" s="6"/>
      <c r="Q52" s="6">
        <v>0</v>
      </c>
      <c r="R52" s="6"/>
      <c r="S52" s="6">
        <f t="shared" si="2"/>
        <v>495199621</v>
      </c>
      <c r="T52" s="6"/>
      <c r="U52" s="8">
        <f t="shared" si="3"/>
        <v>4.5096131390310823E-2</v>
      </c>
    </row>
    <row r="53" spans="1:21" x14ac:dyDescent="0.55000000000000004">
      <c r="A53" s="1" t="s">
        <v>25</v>
      </c>
      <c r="C53" s="6">
        <v>0</v>
      </c>
      <c r="D53" s="6"/>
      <c r="E53" s="6">
        <v>-27753168</v>
      </c>
      <c r="F53" s="6"/>
      <c r="G53" s="6">
        <v>0</v>
      </c>
      <c r="H53" s="6"/>
      <c r="I53" s="6">
        <f t="shared" si="0"/>
        <v>-27753168</v>
      </c>
      <c r="J53" s="6"/>
      <c r="K53" s="8">
        <f t="shared" si="1"/>
        <v>-1.3284939314002982E-2</v>
      </c>
      <c r="L53" s="6"/>
      <c r="M53" s="6">
        <v>0</v>
      </c>
      <c r="N53" s="6"/>
      <c r="O53" s="6">
        <v>70795091</v>
      </c>
      <c r="P53" s="6"/>
      <c r="Q53" s="6">
        <v>0</v>
      </c>
      <c r="R53" s="6"/>
      <c r="S53" s="6">
        <f t="shared" si="2"/>
        <v>70795091</v>
      </c>
      <c r="T53" s="6"/>
      <c r="U53" s="8">
        <f t="shared" si="3"/>
        <v>6.4470661731887945E-3</v>
      </c>
    </row>
    <row r="54" spans="1:21" x14ac:dyDescent="0.55000000000000004">
      <c r="A54" s="1" t="s">
        <v>46</v>
      </c>
      <c r="C54" s="6">
        <v>0</v>
      </c>
      <c r="D54" s="6"/>
      <c r="E54" s="6">
        <v>82630473</v>
      </c>
      <c r="F54" s="6"/>
      <c r="G54" s="6">
        <v>0</v>
      </c>
      <c r="H54" s="6"/>
      <c r="I54" s="6">
        <f t="shared" si="0"/>
        <v>82630473</v>
      </c>
      <c r="J54" s="6"/>
      <c r="K54" s="8">
        <f t="shared" si="1"/>
        <v>3.9553712184942705E-2</v>
      </c>
      <c r="L54" s="6"/>
      <c r="M54" s="6">
        <v>0</v>
      </c>
      <c r="N54" s="6"/>
      <c r="O54" s="6">
        <v>82630473</v>
      </c>
      <c r="P54" s="6"/>
      <c r="Q54" s="6">
        <v>0</v>
      </c>
      <c r="R54" s="6"/>
      <c r="S54" s="6">
        <f t="shared" si="2"/>
        <v>82630473</v>
      </c>
      <c r="T54" s="6"/>
      <c r="U54" s="8">
        <f t="shared" si="3"/>
        <v>7.5248738270975593E-3</v>
      </c>
    </row>
    <row r="55" spans="1:21" x14ac:dyDescent="0.55000000000000004">
      <c r="A55" s="1" t="s">
        <v>45</v>
      </c>
      <c r="C55" s="6">
        <v>0</v>
      </c>
      <c r="D55" s="6"/>
      <c r="E55" s="6">
        <v>3517244188</v>
      </c>
      <c r="F55" s="6"/>
      <c r="G55" s="6">
        <v>0</v>
      </c>
      <c r="H55" s="6"/>
      <c r="I55" s="6">
        <f t="shared" si="0"/>
        <v>3517244188</v>
      </c>
      <c r="J55" s="6"/>
      <c r="K55" s="8">
        <f t="shared" si="1"/>
        <v>1.6836411464849597</v>
      </c>
      <c r="L55" s="6"/>
      <c r="M55" s="6">
        <v>0</v>
      </c>
      <c r="N55" s="6"/>
      <c r="O55" s="6">
        <v>3517244188</v>
      </c>
      <c r="P55" s="6"/>
      <c r="Q55" s="6">
        <v>0</v>
      </c>
      <c r="R55" s="6"/>
      <c r="S55" s="6">
        <f t="shared" si="2"/>
        <v>3517244188</v>
      </c>
      <c r="T55" s="6"/>
      <c r="U55" s="8">
        <f t="shared" si="3"/>
        <v>0.32030336718261565</v>
      </c>
    </row>
    <row r="56" spans="1:21" x14ac:dyDescent="0.55000000000000004">
      <c r="A56" s="1" t="s">
        <v>23</v>
      </c>
      <c r="C56" s="6">
        <v>0</v>
      </c>
      <c r="D56" s="6"/>
      <c r="E56" s="6">
        <v>4653134</v>
      </c>
      <c r="F56" s="6"/>
      <c r="G56" s="6">
        <v>0</v>
      </c>
      <c r="H56" s="6"/>
      <c r="I56" s="6">
        <f t="shared" si="0"/>
        <v>4653134</v>
      </c>
      <c r="J56" s="6"/>
      <c r="K56" s="8">
        <f t="shared" si="1"/>
        <v>2.2273710449893127E-3</v>
      </c>
      <c r="L56" s="6"/>
      <c r="M56" s="6">
        <v>0</v>
      </c>
      <c r="N56" s="6"/>
      <c r="O56" s="6">
        <v>5214905</v>
      </c>
      <c r="P56" s="6"/>
      <c r="Q56" s="6">
        <v>0</v>
      </c>
      <c r="R56" s="6"/>
      <c r="S56" s="6">
        <f t="shared" si="2"/>
        <v>5214905</v>
      </c>
      <c r="T56" s="6"/>
      <c r="U56" s="8">
        <f t="shared" si="3"/>
        <v>4.7490351586514817E-4</v>
      </c>
    </row>
    <row r="57" spans="1:21" x14ac:dyDescent="0.55000000000000004">
      <c r="A57" s="1" t="s">
        <v>44</v>
      </c>
      <c r="C57" s="6">
        <v>0</v>
      </c>
      <c r="D57" s="6"/>
      <c r="E57" s="6">
        <v>1220918555</v>
      </c>
      <c r="F57" s="6"/>
      <c r="G57" s="6">
        <v>0</v>
      </c>
      <c r="H57" s="6"/>
      <c r="I57" s="6">
        <f t="shared" si="0"/>
        <v>1220918555</v>
      </c>
      <c r="J57" s="6"/>
      <c r="K57" s="8">
        <f t="shared" si="1"/>
        <v>0.58443161914038833</v>
      </c>
      <c r="L57" s="6"/>
      <c r="M57" s="6">
        <v>0</v>
      </c>
      <c r="N57" s="6"/>
      <c r="O57" s="6">
        <v>1220918555</v>
      </c>
      <c r="P57" s="6"/>
      <c r="Q57" s="6">
        <v>0</v>
      </c>
      <c r="R57" s="6"/>
      <c r="S57" s="6">
        <f t="shared" si="2"/>
        <v>1220918555</v>
      </c>
      <c r="T57" s="6"/>
      <c r="U57" s="8">
        <f t="shared" si="3"/>
        <v>0.11118486613936328</v>
      </c>
    </row>
    <row r="58" spans="1:21" x14ac:dyDescent="0.55000000000000004">
      <c r="A58" s="1" t="s">
        <v>41</v>
      </c>
      <c r="C58" s="6">
        <v>0</v>
      </c>
      <c r="D58" s="6"/>
      <c r="E58" s="6">
        <v>-144889348</v>
      </c>
      <c r="F58" s="6"/>
      <c r="G58" s="6">
        <v>0</v>
      </c>
      <c r="H58" s="6"/>
      <c r="I58" s="6">
        <f>C58+E58+G58</f>
        <v>-144889348</v>
      </c>
      <c r="J58" s="6"/>
      <c r="K58" s="8">
        <f t="shared" si="1"/>
        <v>-6.9355909041643807E-2</v>
      </c>
      <c r="L58" s="6"/>
      <c r="M58" s="6">
        <v>0</v>
      </c>
      <c r="N58" s="6"/>
      <c r="O58" s="6">
        <v>-8733059</v>
      </c>
      <c r="P58" s="6"/>
      <c r="Q58" s="6">
        <v>0</v>
      </c>
      <c r="R58" s="6"/>
      <c r="S58" s="6">
        <f>M58+O58+Q58</f>
        <v>-8733059</v>
      </c>
      <c r="T58" s="6"/>
      <c r="U58" s="8">
        <f t="shared" si="3"/>
        <v>-7.9528973650675806E-4</v>
      </c>
    </row>
    <row r="59" spans="1:21" x14ac:dyDescent="0.55000000000000004">
      <c r="A59" s="1" t="s">
        <v>21</v>
      </c>
      <c r="C59" s="6">
        <v>0</v>
      </c>
      <c r="D59" s="6"/>
      <c r="E59" s="6">
        <v>-265243817</v>
      </c>
      <c r="F59" s="6"/>
      <c r="G59" s="6">
        <v>0</v>
      </c>
      <c r="H59" s="6"/>
      <c r="I59" s="6">
        <f t="shared" si="0"/>
        <v>-265243817</v>
      </c>
      <c r="J59" s="6"/>
      <c r="K59" s="8">
        <f t="shared" si="1"/>
        <v>-0.12696741547701915</v>
      </c>
      <c r="L59" s="6"/>
      <c r="M59" s="6">
        <v>0</v>
      </c>
      <c r="N59" s="6"/>
      <c r="O59" s="6">
        <v>40805385</v>
      </c>
      <c r="P59" s="6"/>
      <c r="Q59" s="6">
        <v>0</v>
      </c>
      <c r="R59" s="6"/>
      <c r="S59" s="6">
        <f t="shared" si="2"/>
        <v>40805385</v>
      </c>
      <c r="T59" s="6"/>
      <c r="U59" s="8">
        <f t="shared" si="3"/>
        <v>3.7160064857808491E-3</v>
      </c>
    </row>
    <row r="60" spans="1:21" ht="24.75" thickBot="1" x14ac:dyDescent="0.6">
      <c r="C60" s="7">
        <f>SUM(C8:C59)</f>
        <v>0</v>
      </c>
      <c r="D60" s="6"/>
      <c r="E60" s="7">
        <f>SUM(E8:E59)</f>
        <v>164311972</v>
      </c>
      <c r="F60" s="6"/>
      <c r="G60" s="7">
        <f>SUM(G8:G59)</f>
        <v>1924758015</v>
      </c>
      <c r="H60" s="6"/>
      <c r="I60" s="7">
        <f>SUM(I8:I59)</f>
        <v>2089069987</v>
      </c>
      <c r="J60" s="6"/>
      <c r="K60" s="9">
        <f>SUM(K8:K59)</f>
        <v>1.0000000000000002</v>
      </c>
      <c r="L60" s="6"/>
      <c r="M60" s="7">
        <f>SUM(M8:M59)</f>
        <v>1314771075</v>
      </c>
      <c r="N60" s="6"/>
      <c r="O60" s="7">
        <f>SUM(O8:O59)</f>
        <v>6218553725</v>
      </c>
      <c r="P60" s="6"/>
      <c r="Q60" s="7">
        <f>SUM(Q8:Q59)</f>
        <v>3447653074</v>
      </c>
      <c r="R60" s="6"/>
      <c r="S60" s="7">
        <f>SUM(S8:S59)</f>
        <v>10980977874</v>
      </c>
      <c r="T60" s="6"/>
      <c r="U60" s="9">
        <f>SUM(U8:U59)</f>
        <v>1</v>
      </c>
    </row>
    <row r="61" spans="1:21" ht="24.75" thickTop="1" x14ac:dyDescent="0.55000000000000004">
      <c r="E61" s="3"/>
      <c r="G61" s="5"/>
      <c r="M61" s="5"/>
      <c r="O61" s="5"/>
      <c r="Q61" s="5"/>
    </row>
    <row r="62" spans="1:21" x14ac:dyDescent="0.55000000000000004">
      <c r="E62" s="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topLeftCell="A4" zoomScale="80" zoomScaleNormal="80" workbookViewId="0">
      <selection activeCell="O22" sqref="O22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91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18" t="s">
        <v>95</v>
      </c>
      <c r="C6" s="19" t="s">
        <v>93</v>
      </c>
      <c r="D6" s="19" t="s">
        <v>93</v>
      </c>
      <c r="E6" s="19" t="s">
        <v>93</v>
      </c>
      <c r="F6" s="19" t="s">
        <v>93</v>
      </c>
      <c r="G6" s="19" t="s">
        <v>93</v>
      </c>
      <c r="H6" s="19" t="s">
        <v>93</v>
      </c>
      <c r="I6" s="19" t="s">
        <v>93</v>
      </c>
      <c r="K6" s="19" t="s">
        <v>94</v>
      </c>
      <c r="L6" s="19" t="s">
        <v>94</v>
      </c>
      <c r="M6" s="19" t="s">
        <v>94</v>
      </c>
      <c r="N6" s="19" t="s">
        <v>94</v>
      </c>
      <c r="O6" s="19" t="s">
        <v>94</v>
      </c>
      <c r="P6" s="19" t="s">
        <v>94</v>
      </c>
      <c r="Q6" s="19" t="s">
        <v>94</v>
      </c>
    </row>
    <row r="7" spans="1:17" ht="24.75" x14ac:dyDescent="0.55000000000000004">
      <c r="A7" s="19" t="s">
        <v>95</v>
      </c>
      <c r="C7" s="19" t="s">
        <v>154</v>
      </c>
      <c r="E7" s="19" t="s">
        <v>151</v>
      </c>
      <c r="G7" s="19" t="s">
        <v>152</v>
      </c>
      <c r="I7" s="19" t="s">
        <v>155</v>
      </c>
      <c r="K7" s="19" t="s">
        <v>154</v>
      </c>
      <c r="M7" s="19" t="s">
        <v>151</v>
      </c>
      <c r="O7" s="19" t="s">
        <v>152</v>
      </c>
      <c r="Q7" s="19" t="s">
        <v>155</v>
      </c>
    </row>
    <row r="8" spans="1:17" x14ac:dyDescent="0.55000000000000004">
      <c r="A8" s="1" t="s">
        <v>63</v>
      </c>
      <c r="C8" s="6">
        <v>0</v>
      </c>
      <c r="D8" s="6"/>
      <c r="E8" s="6">
        <v>-465955546</v>
      </c>
      <c r="F8" s="6"/>
      <c r="G8" s="6">
        <v>479114780</v>
      </c>
      <c r="H8" s="6"/>
      <c r="I8" s="6">
        <f>C8+E8+G8</f>
        <v>13159234</v>
      </c>
      <c r="J8" s="6"/>
      <c r="K8" s="6">
        <v>0</v>
      </c>
      <c r="L8" s="6"/>
      <c r="M8" s="6">
        <v>0</v>
      </c>
      <c r="N8" s="6"/>
      <c r="O8" s="6">
        <v>479114780</v>
      </c>
      <c r="P8" s="6"/>
      <c r="Q8" s="6">
        <f>K8+M8+O8</f>
        <v>479114780</v>
      </c>
    </row>
    <row r="9" spans="1:17" x14ac:dyDescent="0.55000000000000004">
      <c r="A9" s="1" t="s">
        <v>147</v>
      </c>
      <c r="C9" s="6">
        <v>0</v>
      </c>
      <c r="D9" s="6"/>
      <c r="E9" s="6">
        <v>0</v>
      </c>
      <c r="F9" s="6"/>
      <c r="G9" s="6">
        <v>0</v>
      </c>
      <c r="H9" s="6"/>
      <c r="I9" s="6">
        <f t="shared" ref="I9:I16" si="0">C9+E9+G9</f>
        <v>0</v>
      </c>
      <c r="J9" s="6"/>
      <c r="K9" s="6">
        <v>0</v>
      </c>
      <c r="L9" s="6"/>
      <c r="M9" s="6">
        <v>0</v>
      </c>
      <c r="N9" s="6"/>
      <c r="O9" s="6">
        <v>9264571</v>
      </c>
      <c r="P9" s="6"/>
      <c r="Q9" s="6">
        <f t="shared" ref="Q9:Q16" si="1">K9+M9+O9</f>
        <v>9264571</v>
      </c>
    </row>
    <row r="10" spans="1:17" x14ac:dyDescent="0.55000000000000004">
      <c r="A10" s="1" t="s">
        <v>148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436014422</v>
      </c>
      <c r="P10" s="6"/>
      <c r="Q10" s="6">
        <f t="shared" si="1"/>
        <v>436014422</v>
      </c>
    </row>
    <row r="11" spans="1:17" x14ac:dyDescent="0.55000000000000004">
      <c r="A11" s="1" t="s">
        <v>149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356646374</v>
      </c>
      <c r="P11" s="6"/>
      <c r="Q11" s="6">
        <f t="shared" si="1"/>
        <v>356646374</v>
      </c>
    </row>
    <row r="12" spans="1:17" x14ac:dyDescent="0.55000000000000004">
      <c r="A12" s="1" t="s">
        <v>56</v>
      </c>
      <c r="C12" s="6">
        <v>0</v>
      </c>
      <c r="D12" s="6"/>
      <c r="E12" s="6">
        <v>20598144</v>
      </c>
      <c r="F12" s="6"/>
      <c r="G12" s="6">
        <v>0</v>
      </c>
      <c r="H12" s="6"/>
      <c r="I12" s="6">
        <f t="shared" si="0"/>
        <v>20598144</v>
      </c>
      <c r="J12" s="6"/>
      <c r="K12" s="6">
        <v>0</v>
      </c>
      <c r="L12" s="6"/>
      <c r="M12" s="6">
        <v>134514825</v>
      </c>
      <c r="N12" s="6"/>
      <c r="O12" s="6">
        <v>0</v>
      </c>
      <c r="P12" s="6"/>
      <c r="Q12" s="6">
        <f t="shared" si="1"/>
        <v>134514825</v>
      </c>
    </row>
    <row r="13" spans="1:17" x14ac:dyDescent="0.55000000000000004">
      <c r="A13" s="1" t="s">
        <v>72</v>
      </c>
      <c r="C13" s="6">
        <v>0</v>
      </c>
      <c r="D13" s="6"/>
      <c r="E13" s="6">
        <v>13330730</v>
      </c>
      <c r="F13" s="6"/>
      <c r="G13" s="6">
        <v>0</v>
      </c>
      <c r="H13" s="6"/>
      <c r="I13" s="6">
        <f t="shared" si="0"/>
        <v>13330730</v>
      </c>
      <c r="J13" s="6"/>
      <c r="K13" s="6">
        <v>0</v>
      </c>
      <c r="L13" s="6"/>
      <c r="M13" s="6">
        <v>153865866</v>
      </c>
      <c r="N13" s="6"/>
      <c r="O13" s="6">
        <v>0</v>
      </c>
      <c r="P13" s="6"/>
      <c r="Q13" s="6">
        <f t="shared" si="1"/>
        <v>153865866</v>
      </c>
    </row>
    <row r="14" spans="1:17" x14ac:dyDescent="0.55000000000000004">
      <c r="A14" s="1" t="s">
        <v>69</v>
      </c>
      <c r="C14" s="6">
        <v>0</v>
      </c>
      <c r="D14" s="6"/>
      <c r="E14" s="6">
        <v>14742297</v>
      </c>
      <c r="F14" s="6"/>
      <c r="G14" s="6">
        <v>0</v>
      </c>
      <c r="H14" s="6"/>
      <c r="I14" s="6">
        <f t="shared" si="0"/>
        <v>14742297</v>
      </c>
      <c r="J14" s="6"/>
      <c r="K14" s="6">
        <v>0</v>
      </c>
      <c r="L14" s="6"/>
      <c r="M14" s="6">
        <v>77150863</v>
      </c>
      <c r="N14" s="6"/>
      <c r="O14" s="6">
        <v>0</v>
      </c>
      <c r="P14" s="6"/>
      <c r="Q14" s="6">
        <f t="shared" si="1"/>
        <v>77150863</v>
      </c>
    </row>
    <row r="15" spans="1:17" x14ac:dyDescent="0.55000000000000004">
      <c r="A15" s="1" t="s">
        <v>60</v>
      </c>
      <c r="C15" s="6">
        <v>0</v>
      </c>
      <c r="D15" s="6"/>
      <c r="E15" s="6">
        <v>19681465</v>
      </c>
      <c r="F15" s="6"/>
      <c r="G15" s="6">
        <v>0</v>
      </c>
      <c r="H15" s="6"/>
      <c r="I15" s="6">
        <f t="shared" si="0"/>
        <v>19681465</v>
      </c>
      <c r="J15" s="6"/>
      <c r="K15" s="6">
        <v>0</v>
      </c>
      <c r="L15" s="6"/>
      <c r="M15" s="6">
        <v>111022258</v>
      </c>
      <c r="N15" s="6"/>
      <c r="O15" s="6">
        <v>0</v>
      </c>
      <c r="P15" s="6"/>
      <c r="Q15" s="6">
        <f t="shared" si="1"/>
        <v>111022258</v>
      </c>
    </row>
    <row r="16" spans="1:17" x14ac:dyDescent="0.55000000000000004">
      <c r="A16" s="1" t="s">
        <v>66</v>
      </c>
      <c r="C16" s="6">
        <v>0</v>
      </c>
      <c r="D16" s="6"/>
      <c r="E16" s="6">
        <v>3082895</v>
      </c>
      <c r="F16" s="6"/>
      <c r="G16" s="6">
        <v>0</v>
      </c>
      <c r="H16" s="6"/>
      <c r="I16" s="6">
        <f t="shared" si="0"/>
        <v>3082895</v>
      </c>
      <c r="J16" s="6"/>
      <c r="K16" s="6">
        <v>0</v>
      </c>
      <c r="L16" s="6"/>
      <c r="M16" s="6">
        <v>190274482</v>
      </c>
      <c r="N16" s="6"/>
      <c r="O16" s="6">
        <v>0</v>
      </c>
      <c r="P16" s="6"/>
      <c r="Q16" s="6">
        <f t="shared" si="1"/>
        <v>190274482</v>
      </c>
    </row>
    <row r="17" spans="3:17" ht="24.75" thickBot="1" x14ac:dyDescent="0.6">
      <c r="C17" s="7">
        <f>SUM(C8:C16)</f>
        <v>0</v>
      </c>
      <c r="D17" s="6"/>
      <c r="E17" s="7">
        <f>SUM(E8:E16)</f>
        <v>-394520015</v>
      </c>
      <c r="F17" s="6"/>
      <c r="G17" s="7">
        <f>SUM(G8:G16)</f>
        <v>479114780</v>
      </c>
      <c r="H17" s="6"/>
      <c r="I17" s="7">
        <f>SUM(I8:I16)</f>
        <v>84594765</v>
      </c>
      <c r="J17" s="6"/>
      <c r="K17" s="7">
        <f>SUM(K8:K16)</f>
        <v>0</v>
      </c>
      <c r="L17" s="6"/>
      <c r="M17" s="7">
        <f>SUM(M8:M16)</f>
        <v>666828294</v>
      </c>
      <c r="N17" s="6"/>
      <c r="O17" s="7">
        <f>SUM(O8:O16)</f>
        <v>1281040147</v>
      </c>
      <c r="P17" s="6"/>
      <c r="Q17" s="7">
        <f>SUM(Q8:Q16)</f>
        <v>1947868441</v>
      </c>
    </row>
    <row r="18" spans="3:17" ht="24.75" thickTop="1" x14ac:dyDescent="0.55000000000000004">
      <c r="E18" s="5"/>
      <c r="G18" s="5"/>
      <c r="M18" s="5"/>
      <c r="O18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G13" sqref="G13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 x14ac:dyDescent="0.55000000000000004">
      <c r="A3" s="20" t="s">
        <v>91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 x14ac:dyDescent="0.55000000000000004">
      <c r="A6" s="19" t="s">
        <v>156</v>
      </c>
      <c r="B6" s="19" t="s">
        <v>156</v>
      </c>
      <c r="C6" s="19" t="s">
        <v>156</v>
      </c>
      <c r="E6" s="19" t="s">
        <v>93</v>
      </c>
      <c r="F6" s="19" t="s">
        <v>93</v>
      </c>
      <c r="G6" s="19" t="s">
        <v>93</v>
      </c>
      <c r="I6" s="19" t="s">
        <v>94</v>
      </c>
      <c r="J6" s="19" t="s">
        <v>94</v>
      </c>
      <c r="K6" s="19" t="s">
        <v>94</v>
      </c>
    </row>
    <row r="7" spans="1:11" ht="24.75" x14ac:dyDescent="0.55000000000000004">
      <c r="A7" s="19" t="s">
        <v>157</v>
      </c>
      <c r="C7" s="19" t="s">
        <v>78</v>
      </c>
      <c r="E7" s="19" t="s">
        <v>158</v>
      </c>
      <c r="G7" s="19" t="s">
        <v>159</v>
      </c>
      <c r="I7" s="19" t="s">
        <v>158</v>
      </c>
      <c r="K7" s="19" t="s">
        <v>159</v>
      </c>
    </row>
    <row r="8" spans="1:11" x14ac:dyDescent="0.55000000000000004">
      <c r="A8" s="1" t="s">
        <v>84</v>
      </c>
      <c r="C8" s="1" t="s">
        <v>85</v>
      </c>
      <c r="E8" s="10">
        <v>14731599</v>
      </c>
      <c r="F8" s="4"/>
      <c r="G8" s="8">
        <f>E8/E9</f>
        <v>1</v>
      </c>
      <c r="H8" s="4"/>
      <c r="I8" s="10">
        <v>399273230</v>
      </c>
      <c r="J8" s="4"/>
      <c r="K8" s="8">
        <f>I8/$I$9</f>
        <v>1</v>
      </c>
    </row>
    <row r="9" spans="1:11" ht="24.75" thickBot="1" x14ac:dyDescent="0.6">
      <c r="E9" s="14">
        <f>SUM(E8)</f>
        <v>14731599</v>
      </c>
      <c r="F9" s="4"/>
      <c r="G9" s="9">
        <f>SUM(G8)</f>
        <v>1</v>
      </c>
      <c r="H9" s="4"/>
      <c r="I9" s="14">
        <f>SUM(I8)</f>
        <v>399273230</v>
      </c>
      <c r="J9" s="4"/>
      <c r="K9" s="9">
        <f>SUM(K8)</f>
        <v>1</v>
      </c>
    </row>
    <row r="10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0"/>
  <sheetViews>
    <sheetView rightToLeft="1" workbookViewId="0">
      <selection activeCell="C12" sqref="C12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16.28515625" style="1" customWidth="1"/>
    <col min="4" max="4" width="1" style="1" customWidth="1"/>
    <col min="5" max="5" width="17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6" ht="24.75" x14ac:dyDescent="0.55000000000000004">
      <c r="A2" s="20" t="s">
        <v>0</v>
      </c>
      <c r="B2" s="20"/>
      <c r="C2" s="20"/>
      <c r="D2" s="20"/>
      <c r="E2" s="20"/>
      <c r="F2" s="20"/>
    </row>
    <row r="3" spans="1:6" ht="24.75" x14ac:dyDescent="0.55000000000000004">
      <c r="A3" s="20" t="s">
        <v>91</v>
      </c>
      <c r="B3" s="20"/>
      <c r="C3" s="20"/>
      <c r="D3" s="20"/>
      <c r="E3" s="20"/>
      <c r="F3" s="20"/>
    </row>
    <row r="4" spans="1:6" ht="24.75" x14ac:dyDescent="0.55000000000000004">
      <c r="A4" s="20" t="s">
        <v>2</v>
      </c>
      <c r="B4" s="20"/>
      <c r="C4" s="20"/>
      <c r="D4" s="20"/>
      <c r="E4" s="20"/>
      <c r="F4" s="20"/>
    </row>
    <row r="5" spans="1:6" x14ac:dyDescent="0.55000000000000004">
      <c r="C5" s="18" t="s">
        <v>93</v>
      </c>
      <c r="E5" s="1" t="s">
        <v>167</v>
      </c>
    </row>
    <row r="6" spans="1:6" x14ac:dyDescent="0.55000000000000004">
      <c r="A6" s="18" t="s">
        <v>160</v>
      </c>
      <c r="C6" s="19"/>
      <c r="E6" s="22" t="s">
        <v>168</v>
      </c>
    </row>
    <row r="7" spans="1:6" ht="24.75" x14ac:dyDescent="0.55000000000000004">
      <c r="A7" s="19" t="s">
        <v>160</v>
      </c>
      <c r="C7" s="19" t="s">
        <v>81</v>
      </c>
      <c r="E7" s="19" t="s">
        <v>81</v>
      </c>
    </row>
    <row r="8" spans="1:6" x14ac:dyDescent="0.55000000000000004">
      <c r="A8" s="1" t="s">
        <v>166</v>
      </c>
      <c r="C8" s="6">
        <v>-1800480</v>
      </c>
      <c r="D8" s="6"/>
      <c r="E8" s="6">
        <v>26411065</v>
      </c>
    </row>
    <row r="9" spans="1:6" ht="25.5" thickBot="1" x14ac:dyDescent="0.65">
      <c r="A9" s="2" t="s">
        <v>100</v>
      </c>
      <c r="C9" s="7">
        <v>-1800480</v>
      </c>
      <c r="D9" s="6"/>
      <c r="E9" s="7">
        <v>26411065</v>
      </c>
    </row>
    <row r="10" spans="1:6" ht="24.75" thickTop="1" x14ac:dyDescent="0.55000000000000004"/>
  </sheetData>
  <mergeCells count="8">
    <mergeCell ref="A4:F4"/>
    <mergeCell ref="A3:F3"/>
    <mergeCell ref="A2:F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3"/>
  <sheetViews>
    <sheetView rightToLeft="1" topLeftCell="A31" workbookViewId="0">
      <selection activeCell="G10" sqref="G10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6.7109375" style="1" bestFit="1" customWidth="1"/>
    <col min="16" max="16" width="0.7109375" style="1" customWidth="1"/>
    <col min="17" max="17" width="11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7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 x14ac:dyDescent="0.55000000000000004">
      <c r="A6" s="18" t="s">
        <v>3</v>
      </c>
      <c r="C6" s="19" t="s">
        <v>164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21" t="s">
        <v>9</v>
      </c>
      <c r="Y7" s="21" t="s">
        <v>13</v>
      </c>
    </row>
    <row r="8" spans="1:25" ht="24.75" x14ac:dyDescent="0.5500000000000000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x14ac:dyDescent="0.55000000000000004">
      <c r="A9" s="1" t="s">
        <v>15</v>
      </c>
      <c r="C9" s="6">
        <v>414158</v>
      </c>
      <c r="D9" s="6"/>
      <c r="E9" s="6">
        <v>1136207155</v>
      </c>
      <c r="F9" s="6"/>
      <c r="G9" s="6">
        <v>1206335525.4834001</v>
      </c>
      <c r="H9" s="6"/>
      <c r="I9" s="6">
        <v>0</v>
      </c>
      <c r="J9" s="6"/>
      <c r="K9" s="6">
        <v>0</v>
      </c>
      <c r="L9" s="6"/>
      <c r="M9" s="6">
        <v>-414158</v>
      </c>
      <c r="N9" s="6"/>
      <c r="O9" s="6">
        <v>1266958428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Y9" s="8">
        <v>0</v>
      </c>
    </row>
    <row r="10" spans="1:25" x14ac:dyDescent="0.55000000000000004">
      <c r="A10" s="1" t="s">
        <v>16</v>
      </c>
      <c r="C10" s="6">
        <v>214208</v>
      </c>
      <c r="D10" s="6"/>
      <c r="E10" s="6">
        <v>1002641201</v>
      </c>
      <c r="F10" s="6"/>
      <c r="G10" s="6">
        <v>796206271.33632004</v>
      </c>
      <c r="H10" s="6"/>
      <c r="I10" s="6">
        <v>0</v>
      </c>
      <c r="J10" s="6"/>
      <c r="K10" s="6">
        <v>0</v>
      </c>
      <c r="L10" s="6"/>
      <c r="M10" s="6">
        <v>-214208</v>
      </c>
      <c r="N10" s="6"/>
      <c r="O10" s="6">
        <v>1324526080</v>
      </c>
      <c r="P10" s="6"/>
      <c r="Q10" s="6">
        <v>0</v>
      </c>
      <c r="R10" s="6"/>
      <c r="S10" s="6">
        <v>0</v>
      </c>
      <c r="T10" s="6"/>
      <c r="U10" s="6">
        <v>0</v>
      </c>
      <c r="V10" s="6"/>
      <c r="W10" s="6">
        <v>0</v>
      </c>
      <c r="Y10" s="8">
        <v>0</v>
      </c>
    </row>
    <row r="11" spans="1:25" x14ac:dyDescent="0.55000000000000004">
      <c r="A11" s="1" t="s">
        <v>17</v>
      </c>
      <c r="C11" s="6">
        <v>21424</v>
      </c>
      <c r="D11" s="6"/>
      <c r="E11" s="6">
        <v>492107578</v>
      </c>
      <c r="F11" s="6"/>
      <c r="G11" s="6">
        <v>842328489.91199994</v>
      </c>
      <c r="H11" s="6"/>
      <c r="I11" s="6">
        <v>0</v>
      </c>
      <c r="J11" s="6"/>
      <c r="K11" s="6">
        <v>0</v>
      </c>
      <c r="L11" s="6"/>
      <c r="M11" s="6">
        <v>-21424</v>
      </c>
      <c r="N11" s="6"/>
      <c r="O11" s="6">
        <v>788056849</v>
      </c>
      <c r="P11" s="6"/>
      <c r="Q11" s="6">
        <v>0</v>
      </c>
      <c r="R11" s="6"/>
      <c r="S11" s="6">
        <v>0</v>
      </c>
      <c r="T11" s="6"/>
      <c r="U11" s="6">
        <v>0</v>
      </c>
      <c r="V11" s="6"/>
      <c r="W11" s="6">
        <v>0</v>
      </c>
      <c r="Y11" s="8">
        <v>0</v>
      </c>
    </row>
    <row r="12" spans="1:25" x14ac:dyDescent="0.55000000000000004">
      <c r="A12" s="1" t="s">
        <v>18</v>
      </c>
      <c r="C12" s="6">
        <v>189973</v>
      </c>
      <c r="D12" s="6"/>
      <c r="E12" s="6">
        <v>1510314612</v>
      </c>
      <c r="F12" s="6"/>
      <c r="G12" s="6">
        <v>2318372428.6522799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189973</v>
      </c>
      <c r="R12" s="6"/>
      <c r="S12" s="6">
        <v>10505</v>
      </c>
      <c r="T12" s="6"/>
      <c r="U12" s="6">
        <v>1510314612</v>
      </c>
      <c r="V12" s="6"/>
      <c r="W12" s="6">
        <v>1983911890.1101501</v>
      </c>
      <c r="Y12" s="8">
        <v>3.9192140622259508E-2</v>
      </c>
    </row>
    <row r="13" spans="1:25" x14ac:dyDescent="0.55000000000000004">
      <c r="A13" s="1" t="s">
        <v>19</v>
      </c>
      <c r="C13" s="6">
        <v>123833</v>
      </c>
      <c r="D13" s="6"/>
      <c r="E13" s="6">
        <v>1140726605</v>
      </c>
      <c r="F13" s="6"/>
      <c r="G13" s="6">
        <v>886346090.13600004</v>
      </c>
      <c r="H13" s="6"/>
      <c r="I13" s="6">
        <v>0</v>
      </c>
      <c r="J13" s="6"/>
      <c r="K13" s="6">
        <v>0</v>
      </c>
      <c r="L13" s="6"/>
      <c r="M13" s="6">
        <v>-123833</v>
      </c>
      <c r="N13" s="6"/>
      <c r="O13" s="6">
        <v>814946000</v>
      </c>
      <c r="P13" s="6"/>
      <c r="Q13" s="6">
        <v>0</v>
      </c>
      <c r="R13" s="6"/>
      <c r="S13" s="6">
        <v>0</v>
      </c>
      <c r="T13" s="6"/>
      <c r="U13" s="6">
        <v>0</v>
      </c>
      <c r="V13" s="6"/>
      <c r="W13" s="6">
        <v>0</v>
      </c>
      <c r="Y13" s="8">
        <v>0</v>
      </c>
    </row>
    <row r="14" spans="1:25" x14ac:dyDescent="0.55000000000000004">
      <c r="A14" s="1" t="s">
        <v>20</v>
      </c>
      <c r="C14" s="6">
        <v>135768</v>
      </c>
      <c r="D14" s="6"/>
      <c r="E14" s="6">
        <v>1010645977</v>
      </c>
      <c r="F14" s="6"/>
      <c r="G14" s="6">
        <v>1711398379.7664001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135768</v>
      </c>
      <c r="R14" s="6"/>
      <c r="S14" s="6">
        <v>9890</v>
      </c>
      <c r="T14" s="6"/>
      <c r="U14" s="6">
        <v>1010645977</v>
      </c>
      <c r="V14" s="6"/>
      <c r="W14" s="6">
        <v>1334836748.8872001</v>
      </c>
      <c r="Y14" s="8">
        <v>2.6369673890730212E-2</v>
      </c>
    </row>
    <row r="15" spans="1:25" x14ac:dyDescent="0.55000000000000004">
      <c r="A15" s="1" t="s">
        <v>21</v>
      </c>
      <c r="C15" s="6">
        <v>238228</v>
      </c>
      <c r="D15" s="6"/>
      <c r="E15" s="6">
        <v>1368302398</v>
      </c>
      <c r="F15" s="6"/>
      <c r="G15" s="6">
        <v>1674351598.1556001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238228</v>
      </c>
      <c r="R15" s="6"/>
      <c r="S15" s="6">
        <v>5950</v>
      </c>
      <c r="T15" s="6"/>
      <c r="U15" s="6">
        <v>1368302398</v>
      </c>
      <c r="V15" s="6"/>
      <c r="W15" s="6">
        <v>1409107780.6259999</v>
      </c>
      <c r="Y15" s="8">
        <v>2.7836896671428264E-2</v>
      </c>
    </row>
    <row r="16" spans="1:25" x14ac:dyDescent="0.55000000000000004">
      <c r="A16" s="1" t="s">
        <v>22</v>
      </c>
      <c r="C16" s="6">
        <v>5505</v>
      </c>
      <c r="D16" s="6"/>
      <c r="E16" s="6">
        <v>167155654</v>
      </c>
      <c r="F16" s="6"/>
      <c r="G16" s="6">
        <v>205894709.91765001</v>
      </c>
      <c r="H16" s="6"/>
      <c r="I16" s="6">
        <v>0</v>
      </c>
      <c r="J16" s="6"/>
      <c r="K16" s="6">
        <v>0</v>
      </c>
      <c r="L16" s="6"/>
      <c r="M16" s="6">
        <v>-5505</v>
      </c>
      <c r="N16" s="6"/>
      <c r="O16" s="6">
        <v>210420536</v>
      </c>
      <c r="P16" s="6"/>
      <c r="Q16" s="6">
        <v>0</v>
      </c>
      <c r="R16" s="6"/>
      <c r="S16" s="6">
        <v>0</v>
      </c>
      <c r="T16" s="6"/>
      <c r="U16" s="6">
        <v>0</v>
      </c>
      <c r="V16" s="6"/>
      <c r="W16" s="6">
        <v>0</v>
      </c>
      <c r="Y16" s="8">
        <v>0</v>
      </c>
    </row>
    <row r="17" spans="1:25" x14ac:dyDescent="0.55000000000000004">
      <c r="A17" s="1" t="s">
        <v>23</v>
      </c>
      <c r="C17" s="6">
        <v>1024</v>
      </c>
      <c r="D17" s="6"/>
      <c r="E17" s="6">
        <v>5148015</v>
      </c>
      <c r="F17" s="6"/>
      <c r="G17" s="6">
        <v>5709786.10176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1024</v>
      </c>
      <c r="R17" s="6"/>
      <c r="S17" s="6">
        <v>10180</v>
      </c>
      <c r="T17" s="6"/>
      <c r="U17" s="6">
        <v>5148015</v>
      </c>
      <c r="V17" s="6"/>
      <c r="W17" s="6">
        <v>10362920.7552</v>
      </c>
      <c r="Y17" s="8">
        <v>2.0471929702108911E-4</v>
      </c>
    </row>
    <row r="18" spans="1:25" x14ac:dyDescent="0.55000000000000004">
      <c r="A18" s="1" t="s">
        <v>24</v>
      </c>
      <c r="C18" s="6">
        <v>4850</v>
      </c>
      <c r="D18" s="6"/>
      <c r="E18" s="6">
        <v>101938403</v>
      </c>
      <c r="F18" s="6"/>
      <c r="G18" s="6">
        <v>241216318.005</v>
      </c>
      <c r="H18" s="6"/>
      <c r="I18" s="6">
        <v>0</v>
      </c>
      <c r="J18" s="6"/>
      <c r="K18" s="6">
        <v>0</v>
      </c>
      <c r="L18" s="6"/>
      <c r="M18" s="6">
        <v>-4850</v>
      </c>
      <c r="N18" s="6"/>
      <c r="O18" s="6">
        <v>275544929</v>
      </c>
      <c r="P18" s="6"/>
      <c r="Q18" s="6">
        <v>0</v>
      </c>
      <c r="R18" s="6"/>
      <c r="S18" s="6">
        <v>0</v>
      </c>
      <c r="T18" s="6"/>
      <c r="U18" s="6">
        <v>0</v>
      </c>
      <c r="V18" s="6"/>
      <c r="W18" s="6">
        <v>0</v>
      </c>
      <c r="Y18" s="8">
        <v>0</v>
      </c>
    </row>
    <row r="19" spans="1:25" x14ac:dyDescent="0.55000000000000004">
      <c r="A19" s="1" t="s">
        <v>25</v>
      </c>
      <c r="C19" s="6">
        <v>74646</v>
      </c>
      <c r="D19" s="6"/>
      <c r="E19" s="6">
        <v>598323432</v>
      </c>
      <c r="F19" s="6"/>
      <c r="G19" s="6">
        <v>696871692.54846001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74646</v>
      </c>
      <c r="R19" s="6"/>
      <c r="S19" s="6">
        <v>9017</v>
      </c>
      <c r="T19" s="6"/>
      <c r="U19" s="6">
        <v>598323432</v>
      </c>
      <c r="V19" s="6"/>
      <c r="W19" s="6">
        <v>669118523.23601997</v>
      </c>
      <c r="Y19" s="8">
        <v>1.3218423351537402E-2</v>
      </c>
    </row>
    <row r="20" spans="1:25" x14ac:dyDescent="0.55000000000000004">
      <c r="A20" s="1" t="s">
        <v>26</v>
      </c>
      <c r="C20" s="6">
        <v>71029</v>
      </c>
      <c r="D20" s="6"/>
      <c r="E20" s="6">
        <v>1116834074</v>
      </c>
      <c r="F20" s="6"/>
      <c r="G20" s="6">
        <v>1109999248.0668001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71029</v>
      </c>
      <c r="R20" s="6"/>
      <c r="S20" s="6">
        <v>12370</v>
      </c>
      <c r="T20" s="6"/>
      <c r="U20" s="6">
        <v>1116834074</v>
      </c>
      <c r="V20" s="6"/>
      <c r="W20" s="6">
        <v>873453606.78030002</v>
      </c>
      <c r="Y20" s="8">
        <v>1.7255058934120625E-2</v>
      </c>
    </row>
    <row r="21" spans="1:25" x14ac:dyDescent="0.55000000000000004">
      <c r="A21" s="1" t="s">
        <v>27</v>
      </c>
      <c r="C21" s="6">
        <v>253441</v>
      </c>
      <c r="D21" s="6"/>
      <c r="E21" s="6">
        <v>2379878189</v>
      </c>
      <c r="F21" s="6"/>
      <c r="G21" s="6">
        <v>2794105898.5359001</v>
      </c>
      <c r="H21" s="6"/>
      <c r="I21" s="6">
        <v>0</v>
      </c>
      <c r="J21" s="6"/>
      <c r="K21" s="6">
        <v>0</v>
      </c>
      <c r="L21" s="6"/>
      <c r="M21" s="6">
        <v>-253441</v>
      </c>
      <c r="N21" s="6"/>
      <c r="O21" s="6">
        <v>2684979311</v>
      </c>
      <c r="P21" s="6"/>
      <c r="Q21" s="6">
        <v>0</v>
      </c>
      <c r="R21" s="6"/>
      <c r="S21" s="6">
        <v>0</v>
      </c>
      <c r="T21" s="6"/>
      <c r="U21" s="6">
        <v>0</v>
      </c>
      <c r="V21" s="6"/>
      <c r="W21" s="6">
        <v>0</v>
      </c>
      <c r="Y21" s="8">
        <v>0</v>
      </c>
    </row>
    <row r="22" spans="1:25" x14ac:dyDescent="0.55000000000000004">
      <c r="A22" s="1" t="s">
        <v>28</v>
      </c>
      <c r="C22" s="6">
        <v>2047</v>
      </c>
      <c r="D22" s="6"/>
      <c r="E22" s="6">
        <v>3896771</v>
      </c>
      <c r="F22" s="6"/>
      <c r="G22" s="6">
        <v>6751941.4380599996</v>
      </c>
      <c r="H22" s="6"/>
      <c r="I22" s="6">
        <v>0</v>
      </c>
      <c r="J22" s="6"/>
      <c r="K22" s="6">
        <v>0</v>
      </c>
      <c r="L22" s="6"/>
      <c r="M22" s="6">
        <v>-2047</v>
      </c>
      <c r="N22" s="6"/>
      <c r="O22" s="6">
        <v>9395335</v>
      </c>
      <c r="P22" s="6"/>
      <c r="Q22" s="6">
        <v>0</v>
      </c>
      <c r="R22" s="6"/>
      <c r="S22" s="6">
        <v>0</v>
      </c>
      <c r="T22" s="6"/>
      <c r="U22" s="6">
        <v>0</v>
      </c>
      <c r="V22" s="6"/>
      <c r="W22" s="6">
        <v>0</v>
      </c>
      <c r="Y22" s="8">
        <v>0</v>
      </c>
    </row>
    <row r="23" spans="1:25" x14ac:dyDescent="0.55000000000000004">
      <c r="A23" s="1" t="s">
        <v>29</v>
      </c>
      <c r="C23" s="6">
        <v>155549</v>
      </c>
      <c r="D23" s="6"/>
      <c r="E23" s="6">
        <v>1021057855</v>
      </c>
      <c r="F23" s="6"/>
      <c r="G23" s="6">
        <v>1167477763.7444999</v>
      </c>
      <c r="H23" s="6"/>
      <c r="I23" s="6">
        <v>0</v>
      </c>
      <c r="J23" s="6"/>
      <c r="K23" s="6">
        <v>0</v>
      </c>
      <c r="L23" s="6"/>
      <c r="M23" s="6">
        <v>-155549</v>
      </c>
      <c r="N23" s="6"/>
      <c r="O23" s="6">
        <v>1014708314</v>
      </c>
      <c r="P23" s="6"/>
      <c r="Q23" s="6">
        <v>0</v>
      </c>
      <c r="R23" s="6"/>
      <c r="S23" s="6">
        <v>0</v>
      </c>
      <c r="T23" s="6"/>
      <c r="U23" s="6">
        <v>0</v>
      </c>
      <c r="V23" s="6"/>
      <c r="W23" s="6">
        <v>0</v>
      </c>
      <c r="Y23" s="8">
        <v>0</v>
      </c>
    </row>
    <row r="24" spans="1:25" x14ac:dyDescent="0.55000000000000004">
      <c r="A24" s="1" t="s">
        <v>30</v>
      </c>
      <c r="C24" s="6">
        <v>75448</v>
      </c>
      <c r="D24" s="6"/>
      <c r="E24" s="6">
        <v>1348501069</v>
      </c>
      <c r="F24" s="6"/>
      <c r="G24" s="6">
        <v>1331314100.22</v>
      </c>
      <c r="H24" s="6"/>
      <c r="I24" s="6">
        <v>0</v>
      </c>
      <c r="J24" s="6"/>
      <c r="K24" s="6">
        <v>0</v>
      </c>
      <c r="L24" s="6"/>
      <c r="M24" s="6">
        <v>-75448</v>
      </c>
      <c r="N24" s="6"/>
      <c r="O24" s="6">
        <v>1268311075</v>
      </c>
      <c r="P24" s="6"/>
      <c r="Q24" s="6">
        <v>0</v>
      </c>
      <c r="R24" s="6"/>
      <c r="S24" s="6">
        <v>0</v>
      </c>
      <c r="T24" s="6"/>
      <c r="U24" s="6">
        <v>0</v>
      </c>
      <c r="V24" s="6"/>
      <c r="W24" s="6">
        <v>0</v>
      </c>
      <c r="Y24" s="8">
        <v>0</v>
      </c>
    </row>
    <row r="25" spans="1:25" x14ac:dyDescent="0.55000000000000004">
      <c r="A25" s="1" t="s">
        <v>31</v>
      </c>
      <c r="C25" s="6">
        <v>11938</v>
      </c>
      <c r="D25" s="6"/>
      <c r="E25" s="6">
        <v>170861575</v>
      </c>
      <c r="F25" s="6"/>
      <c r="G25" s="6">
        <v>216466577.6832</v>
      </c>
      <c r="H25" s="6"/>
      <c r="I25" s="6">
        <v>0</v>
      </c>
      <c r="J25" s="6"/>
      <c r="K25" s="6">
        <v>0</v>
      </c>
      <c r="L25" s="6"/>
      <c r="M25" s="6">
        <v>-11938</v>
      </c>
      <c r="N25" s="6"/>
      <c r="O25" s="6">
        <v>215754519</v>
      </c>
      <c r="P25" s="6"/>
      <c r="Q25" s="6">
        <v>0</v>
      </c>
      <c r="R25" s="6"/>
      <c r="S25" s="6">
        <v>0</v>
      </c>
      <c r="T25" s="6"/>
      <c r="U25" s="6">
        <v>0</v>
      </c>
      <c r="V25" s="6"/>
      <c r="W25" s="6">
        <v>0</v>
      </c>
      <c r="Y25" s="8">
        <v>0</v>
      </c>
    </row>
    <row r="26" spans="1:25" x14ac:dyDescent="0.55000000000000004">
      <c r="A26" s="1" t="s">
        <v>32</v>
      </c>
      <c r="C26" s="6">
        <v>683232</v>
      </c>
      <c r="D26" s="6"/>
      <c r="E26" s="6">
        <v>2682558655</v>
      </c>
      <c r="F26" s="6"/>
      <c r="G26" s="6">
        <v>3029266625.2992001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683232</v>
      </c>
      <c r="R26" s="6"/>
      <c r="S26" s="6">
        <v>3911</v>
      </c>
      <c r="T26" s="6"/>
      <c r="U26" s="6">
        <v>2682558655</v>
      </c>
      <c r="V26" s="6"/>
      <c r="W26" s="6">
        <v>2656381563.12672</v>
      </c>
      <c r="Y26" s="8">
        <v>5.2476765872228132E-2</v>
      </c>
    </row>
    <row r="27" spans="1:25" x14ac:dyDescent="0.55000000000000004">
      <c r="A27" s="1" t="s">
        <v>33</v>
      </c>
      <c r="C27" s="6">
        <v>9281</v>
      </c>
      <c r="D27" s="6"/>
      <c r="E27" s="6">
        <v>67113425</v>
      </c>
      <c r="F27" s="6"/>
      <c r="G27" s="6">
        <v>73746094.935629994</v>
      </c>
      <c r="H27" s="6"/>
      <c r="I27" s="6">
        <v>0</v>
      </c>
      <c r="J27" s="6"/>
      <c r="K27" s="6">
        <v>0</v>
      </c>
      <c r="L27" s="6"/>
      <c r="M27" s="6">
        <v>-9281</v>
      </c>
      <c r="N27" s="6"/>
      <c r="O27" s="6">
        <v>75471424</v>
      </c>
      <c r="P27" s="6"/>
      <c r="Q27" s="6">
        <v>0</v>
      </c>
      <c r="R27" s="6"/>
      <c r="S27" s="6">
        <v>0</v>
      </c>
      <c r="T27" s="6"/>
      <c r="U27" s="6">
        <v>0</v>
      </c>
      <c r="V27" s="6"/>
      <c r="W27" s="6">
        <v>0</v>
      </c>
      <c r="Y27" s="8">
        <v>0</v>
      </c>
    </row>
    <row r="28" spans="1:25" x14ac:dyDescent="0.55000000000000004">
      <c r="A28" s="1" t="s">
        <v>34</v>
      </c>
      <c r="C28" s="6">
        <v>90917</v>
      </c>
      <c r="D28" s="6"/>
      <c r="E28" s="6">
        <v>500477531</v>
      </c>
      <c r="F28" s="6"/>
      <c r="G28" s="6">
        <v>519693618.5025</v>
      </c>
      <c r="H28" s="6"/>
      <c r="I28" s="6">
        <v>0</v>
      </c>
      <c r="J28" s="6"/>
      <c r="K28" s="6">
        <v>0</v>
      </c>
      <c r="L28" s="6"/>
      <c r="M28" s="6">
        <v>-90917</v>
      </c>
      <c r="N28" s="6"/>
      <c r="O28" s="6">
        <v>613116882</v>
      </c>
      <c r="P28" s="6"/>
      <c r="Q28" s="6">
        <v>0</v>
      </c>
      <c r="R28" s="6"/>
      <c r="S28" s="6">
        <v>0</v>
      </c>
      <c r="T28" s="6"/>
      <c r="U28" s="6">
        <v>0</v>
      </c>
      <c r="V28" s="6"/>
      <c r="W28" s="6">
        <v>0</v>
      </c>
      <c r="Y28" s="8">
        <v>0</v>
      </c>
    </row>
    <row r="29" spans="1:25" x14ac:dyDescent="0.55000000000000004">
      <c r="A29" s="1" t="s">
        <v>35</v>
      </c>
      <c r="C29" s="6">
        <v>84689</v>
      </c>
      <c r="D29" s="6"/>
      <c r="E29" s="6">
        <v>1222158765</v>
      </c>
      <c r="F29" s="6"/>
      <c r="G29" s="6">
        <v>1519632781.3095</v>
      </c>
      <c r="H29" s="6"/>
      <c r="I29" s="6">
        <v>0</v>
      </c>
      <c r="J29" s="6"/>
      <c r="K29" s="6">
        <v>0</v>
      </c>
      <c r="L29" s="6"/>
      <c r="M29" s="6">
        <v>-84688</v>
      </c>
      <c r="N29" s="6"/>
      <c r="O29" s="6">
        <v>1377335123</v>
      </c>
      <c r="P29" s="6"/>
      <c r="Q29" s="6">
        <v>1</v>
      </c>
      <c r="R29" s="6"/>
      <c r="S29" s="6">
        <v>16030</v>
      </c>
      <c r="T29" s="6"/>
      <c r="U29" s="6">
        <v>14431</v>
      </c>
      <c r="V29" s="6"/>
      <c r="W29" s="6">
        <v>15935.5833</v>
      </c>
      <c r="Y29" s="8">
        <v>3.148071367003371E-7</v>
      </c>
    </row>
    <row r="30" spans="1:25" x14ac:dyDescent="0.55000000000000004">
      <c r="A30" s="1" t="s">
        <v>36</v>
      </c>
      <c r="C30" s="6">
        <v>49602</v>
      </c>
      <c r="D30" s="6"/>
      <c r="E30" s="6">
        <v>946890842</v>
      </c>
      <c r="F30" s="6"/>
      <c r="G30" s="6">
        <v>1476336735.9468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49602</v>
      </c>
      <c r="R30" s="6"/>
      <c r="S30" s="6">
        <v>25660</v>
      </c>
      <c r="T30" s="6"/>
      <c r="U30" s="6">
        <v>946890842</v>
      </c>
      <c r="V30" s="6"/>
      <c r="W30" s="6">
        <v>1265290602.6852</v>
      </c>
      <c r="Y30" s="8">
        <v>2.4995791131484448E-2</v>
      </c>
    </row>
    <row r="31" spans="1:25" x14ac:dyDescent="0.55000000000000004">
      <c r="A31" s="1" t="s">
        <v>37</v>
      </c>
      <c r="C31" s="6">
        <v>169283</v>
      </c>
      <c r="D31" s="6"/>
      <c r="E31" s="6">
        <v>1705904628</v>
      </c>
      <c r="F31" s="6"/>
      <c r="G31" s="6">
        <v>2080014009.8868001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169283</v>
      </c>
      <c r="R31" s="6"/>
      <c r="S31" s="6">
        <v>10100</v>
      </c>
      <c r="T31" s="6"/>
      <c r="U31" s="6">
        <v>1705904628</v>
      </c>
      <c r="V31" s="6"/>
      <c r="W31" s="6">
        <v>1699687823.6129999</v>
      </c>
      <c r="Y31" s="8">
        <v>3.3577299742522521E-2</v>
      </c>
    </row>
    <row r="32" spans="1:25" x14ac:dyDescent="0.55000000000000004">
      <c r="A32" s="1" t="s">
        <v>38</v>
      </c>
      <c r="C32" s="6">
        <v>70930</v>
      </c>
      <c r="D32" s="6"/>
      <c r="E32" s="6">
        <v>1536257503</v>
      </c>
      <c r="F32" s="6"/>
      <c r="G32" s="6">
        <v>2118892265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70930</v>
      </c>
      <c r="R32" s="6"/>
      <c r="S32" s="6">
        <v>28810</v>
      </c>
      <c r="T32" s="6"/>
      <c r="U32" s="6">
        <v>1536257503</v>
      </c>
      <c r="V32" s="6"/>
      <c r="W32" s="6">
        <v>2031457124.4630001</v>
      </c>
      <c r="Y32" s="8">
        <v>4.0131395797836741E-2</v>
      </c>
    </row>
    <row r="33" spans="1:25" x14ac:dyDescent="0.55000000000000004">
      <c r="A33" s="1" t="s">
        <v>39</v>
      </c>
      <c r="C33" s="6">
        <v>3732</v>
      </c>
      <c r="D33" s="6"/>
      <c r="E33" s="6">
        <v>635838423</v>
      </c>
      <c r="F33" s="6"/>
      <c r="G33" s="6">
        <v>738100764.51696002</v>
      </c>
      <c r="H33" s="6"/>
      <c r="I33" s="6">
        <v>0</v>
      </c>
      <c r="J33" s="6"/>
      <c r="K33" s="6">
        <v>0</v>
      </c>
      <c r="L33" s="6"/>
      <c r="M33" s="6">
        <v>-3732</v>
      </c>
      <c r="N33" s="6"/>
      <c r="O33" s="6">
        <v>667432344</v>
      </c>
      <c r="P33" s="6"/>
      <c r="Q33" s="6">
        <v>0</v>
      </c>
      <c r="R33" s="6"/>
      <c r="S33" s="6">
        <v>0</v>
      </c>
      <c r="T33" s="6"/>
      <c r="U33" s="6">
        <v>0</v>
      </c>
      <c r="V33" s="6"/>
      <c r="W33" s="6">
        <v>0</v>
      </c>
      <c r="Y33" s="8">
        <v>0</v>
      </c>
    </row>
    <row r="34" spans="1:25" x14ac:dyDescent="0.55000000000000004">
      <c r="A34" s="1" t="s">
        <v>40</v>
      </c>
      <c r="C34" s="6">
        <v>87944</v>
      </c>
      <c r="D34" s="6"/>
      <c r="E34" s="6">
        <v>1319006961</v>
      </c>
      <c r="F34" s="6"/>
      <c r="G34" s="6">
        <v>1925994996.7751999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87944</v>
      </c>
      <c r="R34" s="6"/>
      <c r="S34" s="6">
        <v>22210</v>
      </c>
      <c r="T34" s="6"/>
      <c r="U34" s="6">
        <v>1319006961</v>
      </c>
      <c r="V34" s="6"/>
      <c r="W34" s="6">
        <v>1941731678.5464001</v>
      </c>
      <c r="Y34" s="8">
        <v>3.8358871367045071E-2</v>
      </c>
    </row>
    <row r="35" spans="1:25" x14ac:dyDescent="0.55000000000000004">
      <c r="A35" s="1" t="s">
        <v>41</v>
      </c>
      <c r="C35" s="6">
        <v>110415</v>
      </c>
      <c r="D35" s="6"/>
      <c r="E35" s="6">
        <v>961490271</v>
      </c>
      <c r="F35" s="6"/>
      <c r="G35" s="6">
        <v>1097646556.5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110415</v>
      </c>
      <c r="R35" s="6"/>
      <c r="S35" s="6">
        <v>8680</v>
      </c>
      <c r="T35" s="6"/>
      <c r="U35" s="6">
        <v>961490271</v>
      </c>
      <c r="V35" s="6"/>
      <c r="W35" s="6">
        <v>952757211.04200006</v>
      </c>
      <c r="Y35" s="8">
        <v>1.8821700086668985E-2</v>
      </c>
    </row>
    <row r="36" spans="1:25" x14ac:dyDescent="0.55000000000000004">
      <c r="A36" s="1" t="s">
        <v>42</v>
      </c>
      <c r="C36" s="6">
        <v>72005</v>
      </c>
      <c r="D36" s="6"/>
      <c r="E36" s="6">
        <v>871138957</v>
      </c>
      <c r="F36" s="6"/>
      <c r="G36" s="6">
        <v>1010006365.6605</v>
      </c>
      <c r="H36" s="6"/>
      <c r="I36" s="6">
        <v>0</v>
      </c>
      <c r="J36" s="6"/>
      <c r="K36" s="6">
        <v>0</v>
      </c>
      <c r="L36" s="6"/>
      <c r="M36" s="6">
        <v>-72004</v>
      </c>
      <c r="N36" s="6"/>
      <c r="O36" s="6">
        <v>929822892</v>
      </c>
      <c r="P36" s="6"/>
      <c r="Q36" s="6">
        <v>1</v>
      </c>
      <c r="R36" s="6"/>
      <c r="S36" s="6">
        <v>12150</v>
      </c>
      <c r="T36" s="6"/>
      <c r="U36" s="6">
        <v>12099</v>
      </c>
      <c r="V36" s="6"/>
      <c r="W36" s="6">
        <v>12078.4365</v>
      </c>
      <c r="Y36" s="8">
        <v>2.3860927703737344E-7</v>
      </c>
    </row>
    <row r="37" spans="1:25" x14ac:dyDescent="0.55000000000000004">
      <c r="A37" s="1" t="s">
        <v>43</v>
      </c>
      <c r="C37" s="6">
        <v>83447</v>
      </c>
      <c r="D37" s="6"/>
      <c r="E37" s="6">
        <v>1783240111</v>
      </c>
      <c r="F37" s="6"/>
      <c r="G37" s="6">
        <v>1480755624.4844999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83447</v>
      </c>
      <c r="R37" s="6"/>
      <c r="S37" s="6">
        <v>14280</v>
      </c>
      <c r="T37" s="6"/>
      <c r="U37" s="6">
        <v>1783240111</v>
      </c>
      <c r="V37" s="6"/>
      <c r="W37" s="6">
        <v>1184604499.5876</v>
      </c>
      <c r="Y37" s="8">
        <v>2.3401838741447765E-2</v>
      </c>
    </row>
    <row r="38" spans="1:25" x14ac:dyDescent="0.55000000000000004">
      <c r="A38" s="1" t="s">
        <v>44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650804</v>
      </c>
      <c r="J38" s="6"/>
      <c r="K38" s="6">
        <v>4969944689</v>
      </c>
      <c r="L38" s="6"/>
      <c r="M38" s="6">
        <v>0</v>
      </c>
      <c r="N38" s="6"/>
      <c r="O38" s="6">
        <v>0</v>
      </c>
      <c r="P38" s="6"/>
      <c r="Q38" s="6">
        <v>650804</v>
      </c>
      <c r="R38" s="6"/>
      <c r="S38" s="6">
        <v>9569</v>
      </c>
      <c r="T38" s="6"/>
      <c r="U38" s="6">
        <v>4969944689</v>
      </c>
      <c r="V38" s="6"/>
      <c r="W38" s="6">
        <v>6190863244.9263601</v>
      </c>
      <c r="Y38" s="8">
        <v>0.12230038243021987</v>
      </c>
    </row>
    <row r="39" spans="1:25" x14ac:dyDescent="0.55000000000000004">
      <c r="A39" s="1" t="s">
        <v>45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2789534</v>
      </c>
      <c r="J39" s="6"/>
      <c r="K39" s="6">
        <v>9305587065</v>
      </c>
      <c r="L39" s="6"/>
      <c r="M39" s="6">
        <v>0</v>
      </c>
      <c r="N39" s="6"/>
      <c r="O39" s="6">
        <v>0</v>
      </c>
      <c r="P39" s="6"/>
      <c r="Q39" s="6">
        <v>2789534</v>
      </c>
      <c r="R39" s="6"/>
      <c r="S39" s="6">
        <v>4624</v>
      </c>
      <c r="T39" s="6"/>
      <c r="U39" s="6">
        <v>9305587065</v>
      </c>
      <c r="V39" s="6"/>
      <c r="W39" s="6">
        <v>12822831244</v>
      </c>
      <c r="Y39" s="8">
        <v>0.2533147806591593</v>
      </c>
    </row>
    <row r="40" spans="1:25" x14ac:dyDescent="0.55000000000000004">
      <c r="A40" s="1" t="s">
        <v>46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6669</v>
      </c>
      <c r="J40" s="6"/>
      <c r="K40" s="6">
        <v>153520138</v>
      </c>
      <c r="L40" s="6"/>
      <c r="M40" s="6">
        <v>0</v>
      </c>
      <c r="N40" s="6"/>
      <c r="O40" s="6">
        <v>0</v>
      </c>
      <c r="P40" s="6"/>
      <c r="Q40" s="6">
        <v>6669</v>
      </c>
      <c r="R40" s="6"/>
      <c r="S40" s="6">
        <v>35620</v>
      </c>
      <c r="T40" s="6"/>
      <c r="U40" s="6">
        <v>153520138</v>
      </c>
      <c r="V40" s="6"/>
      <c r="W40" s="6">
        <v>236150611.7958</v>
      </c>
      <c r="Y40" s="8">
        <v>4.6651507214968812E-3</v>
      </c>
    </row>
    <row r="41" spans="1:25" ht="24.75" thickBot="1" x14ac:dyDescent="0.6">
      <c r="C41" s="6"/>
      <c r="D41" s="6"/>
      <c r="E41" s="7">
        <f>SUM(E9:E40)</f>
        <v>28806616635</v>
      </c>
      <c r="F41" s="6"/>
      <c r="G41" s="7">
        <f>SUM(G9:G40)</f>
        <v>34281233258.520916</v>
      </c>
      <c r="H41" s="6"/>
      <c r="I41" s="6"/>
      <c r="J41" s="6"/>
      <c r="K41" s="7">
        <f>SUM(K9:K40)</f>
        <v>14429051892</v>
      </c>
      <c r="L41" s="6"/>
      <c r="M41" s="6"/>
      <c r="N41" s="6"/>
      <c r="O41" s="7">
        <f>SUM(O9:O40)</f>
        <v>13536780041</v>
      </c>
      <c r="P41" s="6"/>
      <c r="Q41" s="6"/>
      <c r="R41" s="6"/>
      <c r="S41" s="6"/>
      <c r="T41" s="6"/>
      <c r="U41" s="7">
        <f>SUM(U9:U40)</f>
        <v>30973995901</v>
      </c>
      <c r="V41" s="6"/>
      <c r="W41" s="7">
        <f>SUM(W9:W40)</f>
        <v>37262575088.200752</v>
      </c>
      <c r="Y41" s="9">
        <f>SUM(Y9:Y40)</f>
        <v>0.73612144273362057</v>
      </c>
    </row>
    <row r="42" spans="1:25" ht="24.75" thickTop="1" x14ac:dyDescent="0.55000000000000004">
      <c r="G42" s="3"/>
      <c r="W42" s="3"/>
    </row>
    <row r="43" spans="1:25" x14ac:dyDescent="0.55000000000000004">
      <c r="G43" s="3"/>
      <c r="W43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7"/>
  <sheetViews>
    <sheetView rightToLeft="1" topLeftCell="G1" workbookViewId="0">
      <selection activeCell="AG16" sqref="AG16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4.28515625" style="1" bestFit="1" customWidth="1"/>
    <col min="28" max="28" width="1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 x14ac:dyDescent="0.55000000000000004">
      <c r="A6" s="19" t="s">
        <v>48</v>
      </c>
      <c r="B6" s="19" t="s">
        <v>48</v>
      </c>
      <c r="C6" s="19" t="s">
        <v>48</v>
      </c>
      <c r="D6" s="19" t="s">
        <v>48</v>
      </c>
      <c r="E6" s="19" t="s">
        <v>48</v>
      </c>
      <c r="F6" s="19" t="s">
        <v>48</v>
      </c>
      <c r="G6" s="19" t="s">
        <v>48</v>
      </c>
      <c r="H6" s="19" t="s">
        <v>48</v>
      </c>
      <c r="I6" s="19" t="s">
        <v>48</v>
      </c>
      <c r="J6" s="19" t="s">
        <v>48</v>
      </c>
      <c r="K6" s="19" t="s">
        <v>48</v>
      </c>
      <c r="L6" s="19" t="s">
        <v>48</v>
      </c>
      <c r="M6" s="19" t="s">
        <v>48</v>
      </c>
      <c r="O6" s="19" t="s">
        <v>164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 x14ac:dyDescent="0.55000000000000004">
      <c r="A7" s="18" t="s">
        <v>49</v>
      </c>
      <c r="C7" s="18" t="s">
        <v>50</v>
      </c>
      <c r="E7" s="18" t="s">
        <v>51</v>
      </c>
      <c r="G7" s="18" t="s">
        <v>52</v>
      </c>
      <c r="I7" s="18" t="s">
        <v>53</v>
      </c>
      <c r="K7" s="18" t="s">
        <v>54</v>
      </c>
      <c r="M7" s="18" t="s">
        <v>47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55</v>
      </c>
      <c r="AG7" s="18" t="s">
        <v>8</v>
      </c>
      <c r="AI7" s="18" t="s">
        <v>9</v>
      </c>
      <c r="AK7" s="18" t="s">
        <v>13</v>
      </c>
    </row>
    <row r="8" spans="1:37" ht="24.75" x14ac:dyDescent="0.55000000000000004">
      <c r="A8" s="19" t="s">
        <v>49</v>
      </c>
      <c r="C8" s="19" t="s">
        <v>50</v>
      </c>
      <c r="E8" s="19" t="s">
        <v>51</v>
      </c>
      <c r="G8" s="19" t="s">
        <v>52</v>
      </c>
      <c r="I8" s="19" t="s">
        <v>53</v>
      </c>
      <c r="K8" s="19" t="s">
        <v>54</v>
      </c>
      <c r="M8" s="19" t="s">
        <v>47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55</v>
      </c>
      <c r="AG8" s="19" t="s">
        <v>8</v>
      </c>
      <c r="AI8" s="19" t="s">
        <v>9</v>
      </c>
      <c r="AK8" s="19" t="s">
        <v>13</v>
      </c>
    </row>
    <row r="9" spans="1:37" x14ac:dyDescent="0.55000000000000004">
      <c r="A9" s="1" t="s">
        <v>56</v>
      </c>
      <c r="C9" s="4" t="s">
        <v>57</v>
      </c>
      <c r="D9" s="4"/>
      <c r="E9" s="4" t="s">
        <v>57</v>
      </c>
      <c r="F9" s="4"/>
      <c r="G9" s="4" t="s">
        <v>58</v>
      </c>
      <c r="H9" s="4"/>
      <c r="I9" s="4" t="s">
        <v>59</v>
      </c>
      <c r="J9" s="4"/>
      <c r="K9" s="10">
        <v>0</v>
      </c>
      <c r="L9" s="4"/>
      <c r="M9" s="10">
        <v>0</v>
      </c>
      <c r="N9" s="4"/>
      <c r="O9" s="10">
        <v>1903</v>
      </c>
      <c r="P9" s="4"/>
      <c r="Q9" s="10">
        <v>1661620111</v>
      </c>
      <c r="R9" s="4"/>
      <c r="S9" s="10">
        <v>1775536792</v>
      </c>
      <c r="T9" s="4"/>
      <c r="U9" s="10">
        <v>0</v>
      </c>
      <c r="V9" s="4"/>
      <c r="W9" s="10">
        <v>0</v>
      </c>
      <c r="X9" s="4"/>
      <c r="Y9" s="10">
        <v>0</v>
      </c>
      <c r="Z9" s="4"/>
      <c r="AA9" s="10">
        <v>0</v>
      </c>
      <c r="AB9" s="4"/>
      <c r="AC9" s="10">
        <v>1903</v>
      </c>
      <c r="AD9" s="4"/>
      <c r="AE9" s="10">
        <v>944015</v>
      </c>
      <c r="AF9" s="4"/>
      <c r="AG9" s="10">
        <v>1661620111</v>
      </c>
      <c r="AH9" s="4"/>
      <c r="AI9" s="10">
        <v>1796134936</v>
      </c>
      <c r="AJ9" s="4"/>
      <c r="AK9" s="8">
        <v>3.5482610563091418E-2</v>
      </c>
    </row>
    <row r="10" spans="1:37" x14ac:dyDescent="0.55000000000000004">
      <c r="A10" s="1" t="s">
        <v>60</v>
      </c>
      <c r="C10" s="4" t="s">
        <v>57</v>
      </c>
      <c r="D10" s="4"/>
      <c r="E10" s="4" t="s">
        <v>57</v>
      </c>
      <c r="F10" s="4"/>
      <c r="G10" s="4" t="s">
        <v>61</v>
      </c>
      <c r="H10" s="4"/>
      <c r="I10" s="4" t="s">
        <v>62</v>
      </c>
      <c r="J10" s="4"/>
      <c r="K10" s="10">
        <v>0</v>
      </c>
      <c r="L10" s="4"/>
      <c r="M10" s="10">
        <v>0</v>
      </c>
      <c r="N10" s="4"/>
      <c r="O10" s="10">
        <v>1726</v>
      </c>
      <c r="P10" s="4"/>
      <c r="Q10" s="10">
        <v>1494784871</v>
      </c>
      <c r="R10" s="4"/>
      <c r="S10" s="10">
        <v>1586125664</v>
      </c>
      <c r="T10" s="4"/>
      <c r="U10" s="10">
        <v>0</v>
      </c>
      <c r="V10" s="4"/>
      <c r="W10" s="10">
        <v>0</v>
      </c>
      <c r="X10" s="4"/>
      <c r="Y10" s="10">
        <v>0</v>
      </c>
      <c r="Z10" s="4"/>
      <c r="AA10" s="10">
        <v>0</v>
      </c>
      <c r="AB10" s="4"/>
      <c r="AC10" s="10">
        <v>1726</v>
      </c>
      <c r="AD10" s="4"/>
      <c r="AE10" s="10">
        <v>930532</v>
      </c>
      <c r="AF10" s="4"/>
      <c r="AG10" s="10">
        <v>1494784871</v>
      </c>
      <c r="AH10" s="4"/>
      <c r="AI10" s="10">
        <v>1605807126</v>
      </c>
      <c r="AJ10" s="4"/>
      <c r="AK10" s="8">
        <v>3.1722688395664653E-2</v>
      </c>
    </row>
    <row r="11" spans="1:37" x14ac:dyDescent="0.55000000000000004">
      <c r="A11" s="1" t="s">
        <v>63</v>
      </c>
      <c r="C11" s="4" t="s">
        <v>57</v>
      </c>
      <c r="D11" s="4"/>
      <c r="E11" s="4" t="s">
        <v>57</v>
      </c>
      <c r="F11" s="4"/>
      <c r="G11" s="4" t="s">
        <v>64</v>
      </c>
      <c r="H11" s="4"/>
      <c r="I11" s="4" t="s">
        <v>65</v>
      </c>
      <c r="J11" s="4"/>
      <c r="K11" s="10">
        <v>0</v>
      </c>
      <c r="L11" s="4"/>
      <c r="M11" s="10">
        <v>0</v>
      </c>
      <c r="N11" s="4"/>
      <c r="O11" s="10">
        <v>3856</v>
      </c>
      <c r="P11" s="4"/>
      <c r="Q11" s="10">
        <v>3257966057</v>
      </c>
      <c r="R11" s="4"/>
      <c r="S11" s="10">
        <v>3842840766</v>
      </c>
      <c r="T11" s="4"/>
      <c r="U11" s="10">
        <v>0</v>
      </c>
      <c r="V11" s="4"/>
      <c r="W11" s="10">
        <v>0</v>
      </c>
      <c r="X11" s="4"/>
      <c r="Y11" s="10">
        <v>3856</v>
      </c>
      <c r="Z11" s="4"/>
      <c r="AA11" s="10">
        <v>3856000000</v>
      </c>
      <c r="AB11" s="4"/>
      <c r="AC11" s="10">
        <v>0</v>
      </c>
      <c r="AD11" s="4"/>
      <c r="AE11" s="10">
        <v>0</v>
      </c>
      <c r="AF11" s="4"/>
      <c r="AG11" s="10">
        <v>0</v>
      </c>
      <c r="AH11" s="4"/>
      <c r="AI11" s="10">
        <v>0</v>
      </c>
      <c r="AJ11" s="4"/>
      <c r="AK11" s="8">
        <v>0</v>
      </c>
    </row>
    <row r="12" spans="1:37" x14ac:dyDescent="0.55000000000000004">
      <c r="A12" s="1" t="s">
        <v>66</v>
      </c>
      <c r="C12" s="4" t="s">
        <v>57</v>
      </c>
      <c r="D12" s="4"/>
      <c r="E12" s="4" t="s">
        <v>57</v>
      </c>
      <c r="F12" s="4"/>
      <c r="G12" s="4" t="s">
        <v>67</v>
      </c>
      <c r="H12" s="4"/>
      <c r="I12" s="4" t="s">
        <v>68</v>
      </c>
      <c r="J12" s="4"/>
      <c r="K12" s="10">
        <v>0</v>
      </c>
      <c r="L12" s="4"/>
      <c r="M12" s="10">
        <v>0</v>
      </c>
      <c r="N12" s="4"/>
      <c r="O12" s="10">
        <v>2871</v>
      </c>
      <c r="P12" s="4"/>
      <c r="Q12" s="10">
        <v>1995951696</v>
      </c>
      <c r="R12" s="4"/>
      <c r="S12" s="10">
        <v>2183143283</v>
      </c>
      <c r="T12" s="4"/>
      <c r="U12" s="10">
        <v>0</v>
      </c>
      <c r="V12" s="4"/>
      <c r="W12" s="10">
        <v>0</v>
      </c>
      <c r="X12" s="4"/>
      <c r="Y12" s="10">
        <v>0</v>
      </c>
      <c r="Z12" s="4"/>
      <c r="AA12" s="10">
        <v>0</v>
      </c>
      <c r="AB12" s="4"/>
      <c r="AC12" s="10">
        <v>2871</v>
      </c>
      <c r="AD12" s="4"/>
      <c r="AE12" s="10">
        <v>761624</v>
      </c>
      <c r="AF12" s="4"/>
      <c r="AG12" s="10">
        <v>1995951696</v>
      </c>
      <c r="AH12" s="4"/>
      <c r="AI12" s="10">
        <v>2186226178</v>
      </c>
      <c r="AJ12" s="4"/>
      <c r="AK12" s="8">
        <v>4.3188855426177057E-2</v>
      </c>
    </row>
    <row r="13" spans="1:37" x14ac:dyDescent="0.55000000000000004">
      <c r="A13" s="1" t="s">
        <v>69</v>
      </c>
      <c r="C13" s="4" t="s">
        <v>57</v>
      </c>
      <c r="D13" s="4"/>
      <c r="E13" s="4" t="s">
        <v>57</v>
      </c>
      <c r="F13" s="4"/>
      <c r="G13" s="4" t="s">
        <v>70</v>
      </c>
      <c r="H13" s="4"/>
      <c r="I13" s="4" t="s">
        <v>71</v>
      </c>
      <c r="J13" s="4"/>
      <c r="K13" s="10">
        <v>0</v>
      </c>
      <c r="L13" s="4"/>
      <c r="M13" s="10">
        <v>0</v>
      </c>
      <c r="N13" s="4"/>
      <c r="O13" s="10">
        <v>1126</v>
      </c>
      <c r="P13" s="4"/>
      <c r="Q13" s="10">
        <v>1018651594</v>
      </c>
      <c r="R13" s="4"/>
      <c r="S13" s="10">
        <v>1081060160</v>
      </c>
      <c r="T13" s="4"/>
      <c r="U13" s="10">
        <v>0</v>
      </c>
      <c r="V13" s="4"/>
      <c r="W13" s="10">
        <v>0</v>
      </c>
      <c r="X13" s="4"/>
      <c r="Y13" s="10">
        <v>0</v>
      </c>
      <c r="Z13" s="4"/>
      <c r="AA13" s="10">
        <v>0</v>
      </c>
      <c r="AB13" s="4"/>
      <c r="AC13" s="10">
        <v>1126</v>
      </c>
      <c r="AD13" s="4"/>
      <c r="AE13" s="10">
        <v>973358</v>
      </c>
      <c r="AF13" s="4"/>
      <c r="AG13" s="10">
        <v>1018651594</v>
      </c>
      <c r="AH13" s="4"/>
      <c r="AI13" s="10">
        <v>1095802457</v>
      </c>
      <c r="AJ13" s="4"/>
      <c r="AK13" s="8">
        <v>2.1647556125376614E-2</v>
      </c>
    </row>
    <row r="14" spans="1:37" x14ac:dyDescent="0.55000000000000004">
      <c r="A14" s="1" t="s">
        <v>72</v>
      </c>
      <c r="C14" s="4" t="s">
        <v>57</v>
      </c>
      <c r="D14" s="4"/>
      <c r="E14" s="4" t="s">
        <v>57</v>
      </c>
      <c r="F14" s="4"/>
      <c r="G14" s="4" t="s">
        <v>73</v>
      </c>
      <c r="H14" s="4"/>
      <c r="I14" s="4" t="s">
        <v>74</v>
      </c>
      <c r="J14" s="4"/>
      <c r="K14" s="10">
        <v>0</v>
      </c>
      <c r="L14" s="4"/>
      <c r="M14" s="10">
        <v>0</v>
      </c>
      <c r="N14" s="4"/>
      <c r="O14" s="10">
        <v>1223</v>
      </c>
      <c r="P14" s="4"/>
      <c r="Q14" s="10">
        <v>968546915</v>
      </c>
      <c r="R14" s="4"/>
      <c r="S14" s="10">
        <v>1150838613</v>
      </c>
      <c r="T14" s="4"/>
      <c r="U14" s="10">
        <v>0</v>
      </c>
      <c r="V14" s="4"/>
      <c r="W14" s="10">
        <v>0</v>
      </c>
      <c r="X14" s="4"/>
      <c r="Y14" s="10">
        <v>0</v>
      </c>
      <c r="Z14" s="4"/>
      <c r="AA14" s="10">
        <v>0</v>
      </c>
      <c r="AB14" s="4"/>
      <c r="AC14" s="10">
        <v>1223</v>
      </c>
      <c r="AD14" s="4"/>
      <c r="AE14" s="10">
        <v>952069</v>
      </c>
      <c r="AF14" s="4"/>
      <c r="AG14" s="10">
        <v>968546915</v>
      </c>
      <c r="AH14" s="4"/>
      <c r="AI14" s="10">
        <v>1164169343</v>
      </c>
      <c r="AJ14" s="4"/>
      <c r="AK14" s="8">
        <v>2.29981426223753E-2</v>
      </c>
    </row>
    <row r="15" spans="1:37" ht="24.75" thickBot="1" x14ac:dyDescent="0.6">
      <c r="Q15" s="14">
        <f>SUM(Q9:Q14)</f>
        <v>10397521244</v>
      </c>
      <c r="R15" s="4"/>
      <c r="S15" s="14">
        <f>SUM(S9:S14)</f>
        <v>11619545278</v>
      </c>
      <c r="W15" s="14">
        <f>SUM(W9:W14)</f>
        <v>0</v>
      </c>
      <c r="AA15" s="14">
        <f>SUM(AA9:AA14)</f>
        <v>3856000000</v>
      </c>
      <c r="AB15" s="4"/>
      <c r="AC15" s="4"/>
      <c r="AD15" s="4"/>
      <c r="AE15" s="4"/>
      <c r="AF15" s="4"/>
      <c r="AG15" s="14">
        <f>SUM(AG9:AG14)</f>
        <v>7139555187</v>
      </c>
      <c r="AH15" s="4"/>
      <c r="AI15" s="14">
        <f>SUM(AI9:AI14)</f>
        <v>7848140040</v>
      </c>
      <c r="AK15" s="9">
        <f>SUM(AK9:AK14)</f>
        <v>0.15503985313268503</v>
      </c>
    </row>
    <row r="16" spans="1:37" ht="24.75" thickTop="1" x14ac:dyDescent="0.55000000000000004"/>
    <row r="17" spans="37:37" x14ac:dyDescent="0.55000000000000004">
      <c r="AK17" s="1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L18" sqref="L18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18" t="s">
        <v>76</v>
      </c>
      <c r="C6" s="19" t="s">
        <v>77</v>
      </c>
      <c r="D6" s="19" t="s">
        <v>77</v>
      </c>
      <c r="E6" s="19" t="s">
        <v>77</v>
      </c>
      <c r="F6" s="19" t="s">
        <v>77</v>
      </c>
      <c r="G6" s="19" t="s">
        <v>77</v>
      </c>
      <c r="H6" s="19" t="s">
        <v>77</v>
      </c>
      <c r="I6" s="19" t="s">
        <v>77</v>
      </c>
      <c r="K6" s="19" t="s">
        <v>164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 x14ac:dyDescent="0.55000000000000004">
      <c r="A7" s="19" t="s">
        <v>76</v>
      </c>
      <c r="C7" s="19" t="s">
        <v>78</v>
      </c>
      <c r="E7" s="19" t="s">
        <v>79</v>
      </c>
      <c r="G7" s="19" t="s">
        <v>80</v>
      </c>
      <c r="I7" s="19" t="s">
        <v>54</v>
      </c>
      <c r="K7" s="19" t="s">
        <v>81</v>
      </c>
      <c r="M7" s="19" t="s">
        <v>82</v>
      </c>
      <c r="O7" s="19" t="s">
        <v>83</v>
      </c>
      <c r="Q7" s="19" t="s">
        <v>81</v>
      </c>
      <c r="S7" s="19" t="s">
        <v>75</v>
      </c>
    </row>
    <row r="8" spans="1:19" x14ac:dyDescent="0.55000000000000004">
      <c r="A8" s="1" t="s">
        <v>84</v>
      </c>
      <c r="C8" s="4" t="s">
        <v>85</v>
      </c>
      <c r="E8" s="1" t="s">
        <v>86</v>
      </c>
      <c r="G8" s="1" t="s">
        <v>87</v>
      </c>
      <c r="H8" s="4"/>
      <c r="I8" s="4">
        <v>8</v>
      </c>
      <c r="K8" s="10">
        <v>5312158741</v>
      </c>
      <c r="L8" s="4"/>
      <c r="M8" s="10">
        <v>5284731599</v>
      </c>
      <c r="N8" s="4"/>
      <c r="O8" s="10">
        <v>7000000000</v>
      </c>
      <c r="P8" s="4"/>
      <c r="Q8" s="10">
        <f>K8+M8-O8</f>
        <v>3596890340</v>
      </c>
      <c r="S8" s="8">
        <v>7.1056498381236038E-2</v>
      </c>
    </row>
    <row r="9" spans="1:19" x14ac:dyDescent="0.55000000000000004">
      <c r="A9" s="1" t="s">
        <v>88</v>
      </c>
      <c r="C9" s="4" t="s">
        <v>89</v>
      </c>
      <c r="E9" s="1" t="s">
        <v>86</v>
      </c>
      <c r="G9" s="1" t="s">
        <v>90</v>
      </c>
      <c r="H9" s="4"/>
      <c r="I9" s="4">
        <v>10</v>
      </c>
      <c r="K9" s="10">
        <v>480000</v>
      </c>
      <c r="L9" s="4"/>
      <c r="M9" s="10">
        <v>0</v>
      </c>
      <c r="N9" s="4"/>
      <c r="O9" s="10">
        <v>0</v>
      </c>
      <c r="P9" s="4"/>
      <c r="Q9" s="10">
        <f>K9+M9-O9</f>
        <v>480000</v>
      </c>
      <c r="S9" s="8">
        <v>9.4823906205028474E-6</v>
      </c>
    </row>
    <row r="10" spans="1:19" ht="24.75" thickBot="1" x14ac:dyDescent="0.6">
      <c r="K10" s="11">
        <f>SUM(K8:K9)</f>
        <v>5312638741</v>
      </c>
      <c r="M10" s="11">
        <f>SUM(M8:M9)</f>
        <v>5284731599</v>
      </c>
      <c r="O10" s="11">
        <f>SUM(O8:O9)</f>
        <v>7000000000</v>
      </c>
      <c r="Q10" s="11">
        <f>SUM(Q8:Q9)</f>
        <v>3597370340</v>
      </c>
      <c r="S10" s="13">
        <f>SUM(S8:S9)</f>
        <v>7.1065980771856538E-2</v>
      </c>
    </row>
    <row r="11" spans="1:19" ht="24.75" thickTop="1" x14ac:dyDescent="0.55000000000000004"/>
    <row r="12" spans="1:19" x14ac:dyDescent="0.55000000000000004">
      <c r="S12" s="12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G15" sqref="G15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4.28515625" style="1" bestFit="1" customWidth="1"/>
    <col min="10" max="16384" width="9.140625" style="1"/>
  </cols>
  <sheetData>
    <row r="2" spans="1:9" ht="24.75" x14ac:dyDescent="0.55000000000000004">
      <c r="A2" s="20" t="s">
        <v>0</v>
      </c>
      <c r="B2" s="20"/>
      <c r="C2" s="20"/>
      <c r="D2" s="20"/>
      <c r="E2" s="20"/>
      <c r="F2" s="20"/>
      <c r="G2" s="20"/>
    </row>
    <row r="3" spans="1:9" ht="24.75" x14ac:dyDescent="0.55000000000000004">
      <c r="A3" s="20" t="s">
        <v>91</v>
      </c>
      <c r="B3" s="20"/>
      <c r="C3" s="20"/>
      <c r="D3" s="20"/>
      <c r="E3" s="20"/>
      <c r="F3" s="20"/>
      <c r="G3" s="20"/>
    </row>
    <row r="4" spans="1:9" ht="24.75" x14ac:dyDescent="0.55000000000000004">
      <c r="A4" s="20" t="s">
        <v>2</v>
      </c>
      <c r="B4" s="20"/>
      <c r="C4" s="20"/>
      <c r="D4" s="20"/>
      <c r="E4" s="20"/>
      <c r="F4" s="20"/>
      <c r="G4" s="20"/>
    </row>
    <row r="6" spans="1:9" ht="24.75" x14ac:dyDescent="0.55000000000000004">
      <c r="A6" s="19" t="s">
        <v>95</v>
      </c>
      <c r="C6" s="19" t="s">
        <v>81</v>
      </c>
      <c r="E6" s="19" t="s">
        <v>153</v>
      </c>
      <c r="G6" s="19" t="s">
        <v>13</v>
      </c>
    </row>
    <row r="7" spans="1:9" x14ac:dyDescent="0.55000000000000004">
      <c r="A7" s="17" t="s">
        <v>161</v>
      </c>
      <c r="B7" s="17"/>
      <c r="C7" s="10">
        <f>'سرمایه‌گذاری در سهام'!I60</f>
        <v>2089069987</v>
      </c>
      <c r="D7" s="17"/>
      <c r="E7" s="8">
        <f>C7/$C$11</f>
        <v>0.95539830414323512</v>
      </c>
      <c r="F7" s="17"/>
      <c r="G7" s="8">
        <v>4.126953677146418E-2</v>
      </c>
      <c r="I7" s="3"/>
    </row>
    <row r="8" spans="1:9" x14ac:dyDescent="0.55000000000000004">
      <c r="A8" s="17" t="s">
        <v>162</v>
      </c>
      <c r="B8" s="17"/>
      <c r="C8" s="10">
        <f>'سرمایه‌گذاری در اوراق بهادار'!I17</f>
        <v>84594765</v>
      </c>
      <c r="D8" s="17"/>
      <c r="E8" s="8">
        <f t="shared" ref="E8:E10" si="0">C8/$C$11</f>
        <v>3.8687882896857442E-2</v>
      </c>
      <c r="F8" s="17"/>
      <c r="G8" s="8">
        <v>1.671167929540922E-3</v>
      </c>
      <c r="I8" s="3"/>
    </row>
    <row r="9" spans="1:9" x14ac:dyDescent="0.55000000000000004">
      <c r="A9" s="17" t="s">
        <v>163</v>
      </c>
      <c r="B9" s="17"/>
      <c r="C9" s="10">
        <f>'درآمد سپرده بانکی'!E9</f>
        <v>14731599</v>
      </c>
      <c r="D9" s="17"/>
      <c r="E9" s="8">
        <f t="shared" si="0"/>
        <v>6.7372298628108037E-3</v>
      </c>
      <c r="F9" s="17"/>
      <c r="G9" s="8">
        <v>2.9102245038043568E-4</v>
      </c>
      <c r="I9" s="3"/>
    </row>
    <row r="10" spans="1:9" x14ac:dyDescent="0.55000000000000004">
      <c r="A10" s="17" t="s">
        <v>160</v>
      </c>
      <c r="B10" s="17"/>
      <c r="C10" s="6">
        <f>'سایر درآمدها'!C9</f>
        <v>-1800480</v>
      </c>
      <c r="D10" s="17"/>
      <c r="E10" s="8">
        <f t="shared" si="0"/>
        <v>-8.2341690290331656E-4</v>
      </c>
      <c r="F10" s="17"/>
      <c r="G10" s="8">
        <v>-3.556844721750618E-5</v>
      </c>
      <c r="I10" s="3"/>
    </row>
    <row r="11" spans="1:9" ht="24.75" thickBot="1" x14ac:dyDescent="0.6">
      <c r="C11" s="14">
        <f>SUM(C7:C10)</f>
        <v>2186595871</v>
      </c>
      <c r="E11" s="13">
        <f>SUM(E7:E10)</f>
        <v>1</v>
      </c>
      <c r="G11" s="13">
        <f>SUM(G7:G10)</f>
        <v>4.3196158704168035E-2</v>
      </c>
      <c r="I11" s="3"/>
    </row>
    <row r="12" spans="1:9" ht="24.75" thickTop="1" x14ac:dyDescent="0.55000000000000004">
      <c r="G12" s="1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S10" sqref="S10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91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19" t="s">
        <v>92</v>
      </c>
      <c r="B6" s="19" t="s">
        <v>92</v>
      </c>
      <c r="C6" s="19" t="s">
        <v>92</v>
      </c>
      <c r="D6" s="19" t="s">
        <v>92</v>
      </c>
      <c r="E6" s="19" t="s">
        <v>92</v>
      </c>
      <c r="F6" s="19" t="s">
        <v>92</v>
      </c>
      <c r="G6" s="19" t="s">
        <v>92</v>
      </c>
      <c r="I6" s="19" t="s">
        <v>93</v>
      </c>
      <c r="J6" s="19" t="s">
        <v>93</v>
      </c>
      <c r="K6" s="19" t="s">
        <v>93</v>
      </c>
      <c r="L6" s="19" t="s">
        <v>93</v>
      </c>
      <c r="M6" s="19" t="s">
        <v>93</v>
      </c>
      <c r="O6" s="19" t="s">
        <v>94</v>
      </c>
      <c r="P6" s="19" t="s">
        <v>94</v>
      </c>
      <c r="Q6" s="19" t="s">
        <v>94</v>
      </c>
      <c r="R6" s="19" t="s">
        <v>94</v>
      </c>
      <c r="S6" s="19" t="s">
        <v>94</v>
      </c>
    </row>
    <row r="7" spans="1:19" ht="24.75" x14ac:dyDescent="0.55000000000000004">
      <c r="A7" s="19" t="s">
        <v>95</v>
      </c>
      <c r="C7" s="19" t="s">
        <v>96</v>
      </c>
      <c r="E7" s="19" t="s">
        <v>53</v>
      </c>
      <c r="G7" s="19" t="s">
        <v>54</v>
      </c>
      <c r="I7" s="19" t="s">
        <v>97</v>
      </c>
      <c r="K7" s="19" t="s">
        <v>98</v>
      </c>
      <c r="M7" s="19" t="s">
        <v>99</v>
      </c>
      <c r="O7" s="19" t="s">
        <v>97</v>
      </c>
      <c r="Q7" s="19" t="s">
        <v>98</v>
      </c>
      <c r="S7" s="19" t="s">
        <v>99</v>
      </c>
    </row>
    <row r="8" spans="1:19" x14ac:dyDescent="0.55000000000000004">
      <c r="A8" s="1" t="s">
        <v>84</v>
      </c>
      <c r="C8" s="10">
        <v>17</v>
      </c>
      <c r="D8" s="4"/>
      <c r="E8" s="4" t="s">
        <v>165</v>
      </c>
      <c r="F8" s="4"/>
      <c r="G8" s="4">
        <v>8</v>
      </c>
      <c r="H8" s="4"/>
      <c r="I8" s="10">
        <v>14731599</v>
      </c>
      <c r="J8" s="4"/>
      <c r="K8" s="10">
        <v>0</v>
      </c>
      <c r="L8" s="4"/>
      <c r="M8" s="10">
        <v>14731599</v>
      </c>
      <c r="N8" s="4"/>
      <c r="O8" s="10">
        <v>399273230</v>
      </c>
      <c r="P8" s="4"/>
      <c r="Q8" s="10">
        <v>0</v>
      </c>
      <c r="R8" s="4"/>
      <c r="S8" s="10">
        <v>399273230</v>
      </c>
    </row>
    <row r="9" spans="1:19" ht="24.75" thickBot="1" x14ac:dyDescent="0.6">
      <c r="I9" s="14">
        <f>SUM(I8)</f>
        <v>14731599</v>
      </c>
      <c r="K9" s="14">
        <f>SUM(K8)</f>
        <v>0</v>
      </c>
      <c r="M9" s="14">
        <f>SUM(M8)</f>
        <v>14731599</v>
      </c>
      <c r="O9" s="14">
        <f>SUM(O8)</f>
        <v>399273230</v>
      </c>
      <c r="Q9" s="14">
        <f>SUM(Q8)</f>
        <v>0</v>
      </c>
      <c r="S9" s="14">
        <f>SUM(S8)</f>
        <v>399273230</v>
      </c>
    </row>
    <row r="10" spans="1:19" ht="24.75" thickTop="1" x14ac:dyDescent="0.55000000000000004">
      <c r="I10" s="3"/>
      <c r="S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0"/>
  <sheetViews>
    <sheetView rightToLeft="1" topLeftCell="A16" workbookViewId="0">
      <selection activeCell="S30" sqref="S30"/>
    </sheetView>
  </sheetViews>
  <sheetFormatPr defaultRowHeight="24" x14ac:dyDescent="0.55000000000000004"/>
  <cols>
    <col min="1" max="1" width="27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91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18" t="s">
        <v>3</v>
      </c>
      <c r="C6" s="19" t="s">
        <v>101</v>
      </c>
      <c r="D6" s="19" t="s">
        <v>101</v>
      </c>
      <c r="E6" s="19" t="s">
        <v>101</v>
      </c>
      <c r="F6" s="19" t="s">
        <v>101</v>
      </c>
      <c r="G6" s="19" t="s">
        <v>101</v>
      </c>
      <c r="I6" s="19" t="s">
        <v>93</v>
      </c>
      <c r="J6" s="19" t="s">
        <v>93</v>
      </c>
      <c r="K6" s="19" t="s">
        <v>93</v>
      </c>
      <c r="L6" s="19" t="s">
        <v>93</v>
      </c>
      <c r="M6" s="19" t="s">
        <v>93</v>
      </c>
      <c r="O6" s="19" t="s">
        <v>94</v>
      </c>
      <c r="P6" s="19" t="s">
        <v>94</v>
      </c>
      <c r="Q6" s="19" t="s">
        <v>94</v>
      </c>
      <c r="R6" s="19" t="s">
        <v>94</v>
      </c>
      <c r="S6" s="19" t="s">
        <v>94</v>
      </c>
    </row>
    <row r="7" spans="1:19" ht="24.75" x14ac:dyDescent="0.55000000000000004">
      <c r="A7" s="19" t="s">
        <v>3</v>
      </c>
      <c r="C7" s="19" t="s">
        <v>102</v>
      </c>
      <c r="D7" s="15"/>
      <c r="E7" s="19" t="s">
        <v>103</v>
      </c>
      <c r="G7" s="19" t="s">
        <v>104</v>
      </c>
      <c r="I7" s="19" t="s">
        <v>105</v>
      </c>
      <c r="K7" s="19" t="s">
        <v>98</v>
      </c>
      <c r="M7" s="19" t="s">
        <v>106</v>
      </c>
      <c r="O7" s="19" t="s">
        <v>105</v>
      </c>
      <c r="Q7" s="19" t="s">
        <v>98</v>
      </c>
      <c r="S7" s="19" t="s">
        <v>106</v>
      </c>
    </row>
    <row r="8" spans="1:19" x14ac:dyDescent="0.55000000000000004">
      <c r="A8" s="1" t="s">
        <v>42</v>
      </c>
      <c r="C8" s="4" t="s">
        <v>107</v>
      </c>
      <c r="D8" s="4"/>
      <c r="E8" s="10">
        <v>71319</v>
      </c>
      <c r="F8" s="4"/>
      <c r="G8" s="10">
        <v>1150</v>
      </c>
      <c r="H8" s="4"/>
      <c r="I8" s="10">
        <v>0</v>
      </c>
      <c r="J8" s="4"/>
      <c r="K8" s="10">
        <v>0</v>
      </c>
      <c r="L8" s="4"/>
      <c r="M8" s="10">
        <v>0</v>
      </c>
      <c r="N8" s="4"/>
      <c r="O8" s="10">
        <v>82016850</v>
      </c>
      <c r="P8" s="4"/>
      <c r="Q8" s="10">
        <v>7641321</v>
      </c>
      <c r="R8" s="4"/>
      <c r="S8" s="10">
        <f>O8-Q8</f>
        <v>74375529</v>
      </c>
    </row>
    <row r="9" spans="1:19" x14ac:dyDescent="0.55000000000000004">
      <c r="A9" s="1" t="s">
        <v>36</v>
      </c>
      <c r="C9" s="4" t="s">
        <v>108</v>
      </c>
      <c r="D9" s="4"/>
      <c r="E9" s="10">
        <v>26599</v>
      </c>
      <c r="F9" s="4"/>
      <c r="G9" s="10">
        <v>4500</v>
      </c>
      <c r="H9" s="4"/>
      <c r="I9" s="10">
        <v>0</v>
      </c>
      <c r="J9" s="4"/>
      <c r="K9" s="10">
        <v>0</v>
      </c>
      <c r="L9" s="4"/>
      <c r="M9" s="10">
        <v>0</v>
      </c>
      <c r="N9" s="4"/>
      <c r="O9" s="10">
        <v>119695500</v>
      </c>
      <c r="P9" s="4"/>
      <c r="Q9" s="10">
        <v>9439708</v>
      </c>
      <c r="R9" s="4"/>
      <c r="S9" s="10">
        <f t="shared" ref="S9:S27" si="0">O9-Q9</f>
        <v>110255792</v>
      </c>
    </row>
    <row r="10" spans="1:19" x14ac:dyDescent="0.55000000000000004">
      <c r="A10" s="1" t="s">
        <v>30</v>
      </c>
      <c r="C10" s="4" t="s">
        <v>109</v>
      </c>
      <c r="D10" s="4"/>
      <c r="E10" s="10">
        <v>75448</v>
      </c>
      <c r="F10" s="4"/>
      <c r="G10" s="10">
        <v>500</v>
      </c>
      <c r="H10" s="4"/>
      <c r="I10" s="10">
        <v>0</v>
      </c>
      <c r="J10" s="4"/>
      <c r="K10" s="10">
        <v>0</v>
      </c>
      <c r="L10" s="4"/>
      <c r="M10" s="10">
        <v>0</v>
      </c>
      <c r="N10" s="4"/>
      <c r="O10" s="10">
        <v>37724000</v>
      </c>
      <c r="P10" s="4"/>
      <c r="Q10" s="10">
        <v>3171277</v>
      </c>
      <c r="R10" s="4"/>
      <c r="S10" s="10">
        <f t="shared" si="0"/>
        <v>34552723</v>
      </c>
    </row>
    <row r="11" spans="1:19" x14ac:dyDescent="0.55000000000000004">
      <c r="A11" s="1" t="s">
        <v>15</v>
      </c>
      <c r="C11" s="4" t="s">
        <v>110</v>
      </c>
      <c r="D11" s="4"/>
      <c r="E11" s="10">
        <v>414158</v>
      </c>
      <c r="F11" s="4"/>
      <c r="G11" s="10">
        <v>70</v>
      </c>
      <c r="H11" s="4"/>
      <c r="I11" s="10">
        <v>0</v>
      </c>
      <c r="J11" s="4"/>
      <c r="K11" s="10">
        <v>0</v>
      </c>
      <c r="L11" s="4"/>
      <c r="M11" s="10">
        <v>0</v>
      </c>
      <c r="N11" s="4"/>
      <c r="O11" s="10">
        <v>28991060</v>
      </c>
      <c r="P11" s="4"/>
      <c r="Q11" s="10">
        <v>0</v>
      </c>
      <c r="R11" s="4"/>
      <c r="S11" s="10">
        <f t="shared" si="0"/>
        <v>28991060</v>
      </c>
    </row>
    <row r="12" spans="1:19" x14ac:dyDescent="0.55000000000000004">
      <c r="A12" s="1" t="s">
        <v>29</v>
      </c>
      <c r="C12" s="4" t="s">
        <v>111</v>
      </c>
      <c r="D12" s="4"/>
      <c r="E12" s="10">
        <v>135830</v>
      </c>
      <c r="F12" s="4"/>
      <c r="G12" s="10">
        <v>125</v>
      </c>
      <c r="H12" s="4"/>
      <c r="I12" s="10">
        <v>0</v>
      </c>
      <c r="J12" s="4"/>
      <c r="K12" s="10">
        <v>0</v>
      </c>
      <c r="L12" s="4"/>
      <c r="M12" s="10">
        <v>0</v>
      </c>
      <c r="N12" s="4"/>
      <c r="O12" s="10">
        <v>16978750</v>
      </c>
      <c r="P12" s="4"/>
      <c r="Q12" s="10">
        <v>1808019</v>
      </c>
      <c r="R12" s="4"/>
      <c r="S12" s="10">
        <f t="shared" si="0"/>
        <v>15170731</v>
      </c>
    </row>
    <row r="13" spans="1:19" x14ac:dyDescent="0.55000000000000004">
      <c r="A13" s="1" t="s">
        <v>31</v>
      </c>
      <c r="C13" s="4" t="s">
        <v>110</v>
      </c>
      <c r="D13" s="4"/>
      <c r="E13" s="10">
        <v>11938</v>
      </c>
      <c r="F13" s="4"/>
      <c r="G13" s="10">
        <v>2000</v>
      </c>
      <c r="H13" s="4"/>
      <c r="I13" s="10">
        <v>0</v>
      </c>
      <c r="J13" s="4"/>
      <c r="K13" s="10">
        <v>0</v>
      </c>
      <c r="L13" s="4"/>
      <c r="M13" s="10">
        <v>0</v>
      </c>
      <c r="N13" s="4"/>
      <c r="O13" s="10">
        <v>23876000</v>
      </c>
      <c r="P13" s="4"/>
      <c r="Q13" s="10">
        <v>942474</v>
      </c>
      <c r="R13" s="4"/>
      <c r="S13" s="10">
        <f t="shared" si="0"/>
        <v>22933526</v>
      </c>
    </row>
    <row r="14" spans="1:19" x14ac:dyDescent="0.55000000000000004">
      <c r="A14" s="1" t="s">
        <v>20</v>
      </c>
      <c r="C14" s="4" t="s">
        <v>112</v>
      </c>
      <c r="D14" s="4"/>
      <c r="E14" s="10">
        <v>135768</v>
      </c>
      <c r="F14" s="4"/>
      <c r="G14" s="10">
        <v>600</v>
      </c>
      <c r="H14" s="4"/>
      <c r="I14" s="10">
        <v>0</v>
      </c>
      <c r="J14" s="4"/>
      <c r="K14" s="10">
        <v>0</v>
      </c>
      <c r="L14" s="4"/>
      <c r="M14" s="10">
        <v>0</v>
      </c>
      <c r="N14" s="4"/>
      <c r="O14" s="10">
        <v>81460800</v>
      </c>
      <c r="P14" s="4"/>
      <c r="Q14" s="10">
        <v>1640150</v>
      </c>
      <c r="R14" s="4"/>
      <c r="S14" s="10">
        <f t="shared" si="0"/>
        <v>79820650</v>
      </c>
    </row>
    <row r="15" spans="1:19" x14ac:dyDescent="0.55000000000000004">
      <c r="A15" s="1" t="s">
        <v>17</v>
      </c>
      <c r="C15" s="4" t="s">
        <v>110</v>
      </c>
      <c r="D15" s="4"/>
      <c r="E15" s="10">
        <v>21424</v>
      </c>
      <c r="F15" s="4"/>
      <c r="G15" s="10">
        <v>4175</v>
      </c>
      <c r="H15" s="4"/>
      <c r="I15" s="10">
        <v>0</v>
      </c>
      <c r="J15" s="4"/>
      <c r="K15" s="10">
        <v>0</v>
      </c>
      <c r="L15" s="4"/>
      <c r="M15" s="10">
        <v>0</v>
      </c>
      <c r="N15" s="4"/>
      <c r="O15" s="10">
        <v>89445200</v>
      </c>
      <c r="P15" s="4"/>
      <c r="Q15" s="10">
        <v>0</v>
      </c>
      <c r="R15" s="4"/>
      <c r="S15" s="10">
        <f t="shared" si="0"/>
        <v>89445200</v>
      </c>
    </row>
    <row r="16" spans="1:19" x14ac:dyDescent="0.55000000000000004">
      <c r="A16" s="1" t="s">
        <v>37</v>
      </c>
      <c r="C16" s="4" t="s">
        <v>113</v>
      </c>
      <c r="D16" s="4"/>
      <c r="E16" s="10">
        <v>169283</v>
      </c>
      <c r="F16" s="4"/>
      <c r="G16" s="10">
        <v>400</v>
      </c>
      <c r="H16" s="4"/>
      <c r="I16" s="10">
        <v>0</v>
      </c>
      <c r="J16" s="4"/>
      <c r="K16" s="10">
        <v>0</v>
      </c>
      <c r="L16" s="4"/>
      <c r="M16" s="10">
        <v>0</v>
      </c>
      <c r="N16" s="4"/>
      <c r="O16" s="10">
        <v>67713200</v>
      </c>
      <c r="P16" s="4"/>
      <c r="Q16" s="10">
        <v>7395157</v>
      </c>
      <c r="R16" s="4"/>
      <c r="S16" s="10">
        <f t="shared" si="0"/>
        <v>60318043</v>
      </c>
    </row>
    <row r="17" spans="1:19" x14ac:dyDescent="0.55000000000000004">
      <c r="A17" s="1" t="s">
        <v>35</v>
      </c>
      <c r="C17" s="4" t="s">
        <v>114</v>
      </c>
      <c r="D17" s="4"/>
      <c r="E17" s="10">
        <v>84689</v>
      </c>
      <c r="F17" s="4"/>
      <c r="G17" s="10">
        <v>800</v>
      </c>
      <c r="H17" s="4"/>
      <c r="I17" s="10">
        <v>0</v>
      </c>
      <c r="J17" s="4"/>
      <c r="K17" s="10">
        <v>0</v>
      </c>
      <c r="L17" s="4"/>
      <c r="M17" s="10">
        <v>0</v>
      </c>
      <c r="N17" s="4"/>
      <c r="O17" s="10">
        <v>67751200</v>
      </c>
      <c r="P17" s="4"/>
      <c r="Q17" s="10">
        <v>1364118</v>
      </c>
      <c r="R17" s="4"/>
      <c r="S17" s="10">
        <f t="shared" si="0"/>
        <v>66387082</v>
      </c>
    </row>
    <row r="18" spans="1:19" x14ac:dyDescent="0.55000000000000004">
      <c r="A18" s="1" t="s">
        <v>16</v>
      </c>
      <c r="C18" s="4" t="s">
        <v>115</v>
      </c>
      <c r="D18" s="4"/>
      <c r="E18" s="10">
        <v>45743</v>
      </c>
      <c r="F18" s="4"/>
      <c r="G18" s="10">
        <v>3850</v>
      </c>
      <c r="H18" s="4"/>
      <c r="I18" s="10">
        <v>0</v>
      </c>
      <c r="J18" s="4"/>
      <c r="K18" s="10">
        <v>0</v>
      </c>
      <c r="L18" s="4"/>
      <c r="M18" s="10">
        <v>0</v>
      </c>
      <c r="N18" s="4"/>
      <c r="O18" s="10">
        <v>176110550</v>
      </c>
      <c r="P18" s="4"/>
      <c r="Q18" s="10">
        <v>19041886</v>
      </c>
      <c r="R18" s="4"/>
      <c r="S18" s="10">
        <f t="shared" si="0"/>
        <v>157068664</v>
      </c>
    </row>
    <row r="19" spans="1:19" x14ac:dyDescent="0.55000000000000004">
      <c r="A19" s="1" t="s">
        <v>32</v>
      </c>
      <c r="C19" s="4" t="s">
        <v>111</v>
      </c>
      <c r="D19" s="4"/>
      <c r="E19" s="10">
        <v>683232</v>
      </c>
      <c r="F19" s="4"/>
      <c r="G19" s="10">
        <v>56</v>
      </c>
      <c r="H19" s="4"/>
      <c r="I19" s="10">
        <v>0</v>
      </c>
      <c r="J19" s="4"/>
      <c r="K19" s="10">
        <v>0</v>
      </c>
      <c r="L19" s="4"/>
      <c r="M19" s="10">
        <v>0</v>
      </c>
      <c r="N19" s="4"/>
      <c r="O19" s="10">
        <v>38260992</v>
      </c>
      <c r="P19" s="4"/>
      <c r="Q19" s="10">
        <v>3969372</v>
      </c>
      <c r="R19" s="4"/>
      <c r="S19" s="10">
        <f t="shared" si="0"/>
        <v>34291620</v>
      </c>
    </row>
    <row r="20" spans="1:19" x14ac:dyDescent="0.55000000000000004">
      <c r="A20" s="1" t="s">
        <v>33</v>
      </c>
      <c r="C20" s="4" t="s">
        <v>116</v>
      </c>
      <c r="D20" s="4"/>
      <c r="E20" s="10">
        <v>9281</v>
      </c>
      <c r="F20" s="4"/>
      <c r="G20" s="10">
        <v>105</v>
      </c>
      <c r="H20" s="4"/>
      <c r="I20" s="10">
        <v>0</v>
      </c>
      <c r="J20" s="4"/>
      <c r="K20" s="10">
        <v>0</v>
      </c>
      <c r="L20" s="4"/>
      <c r="M20" s="10">
        <v>0</v>
      </c>
      <c r="N20" s="4"/>
      <c r="O20" s="10">
        <v>974505</v>
      </c>
      <c r="P20" s="4"/>
      <c r="Q20" s="10">
        <v>97330</v>
      </c>
      <c r="R20" s="4"/>
      <c r="S20" s="10">
        <f t="shared" si="0"/>
        <v>877175</v>
      </c>
    </row>
    <row r="21" spans="1:19" x14ac:dyDescent="0.55000000000000004">
      <c r="A21" s="1" t="s">
        <v>40</v>
      </c>
      <c r="C21" s="4" t="s">
        <v>117</v>
      </c>
      <c r="D21" s="4"/>
      <c r="E21" s="10">
        <v>87944</v>
      </c>
      <c r="F21" s="4"/>
      <c r="G21" s="10">
        <v>1800</v>
      </c>
      <c r="H21" s="4"/>
      <c r="I21" s="10">
        <v>0</v>
      </c>
      <c r="J21" s="4"/>
      <c r="K21" s="10">
        <v>0</v>
      </c>
      <c r="L21" s="4"/>
      <c r="M21" s="10">
        <v>0</v>
      </c>
      <c r="N21" s="4"/>
      <c r="O21" s="10">
        <v>158299200</v>
      </c>
      <c r="P21" s="4"/>
      <c r="Q21" s="10">
        <v>0</v>
      </c>
      <c r="R21" s="4"/>
      <c r="S21" s="10">
        <f t="shared" si="0"/>
        <v>158299200</v>
      </c>
    </row>
    <row r="22" spans="1:19" x14ac:dyDescent="0.55000000000000004">
      <c r="A22" s="1" t="s">
        <v>19</v>
      </c>
      <c r="C22" s="4" t="s">
        <v>118</v>
      </c>
      <c r="D22" s="4"/>
      <c r="E22" s="10">
        <v>123833</v>
      </c>
      <c r="F22" s="4"/>
      <c r="G22" s="10">
        <v>84</v>
      </c>
      <c r="H22" s="4"/>
      <c r="I22" s="10">
        <v>0</v>
      </c>
      <c r="J22" s="4"/>
      <c r="K22" s="10">
        <v>0</v>
      </c>
      <c r="L22" s="4"/>
      <c r="M22" s="10">
        <v>0</v>
      </c>
      <c r="N22" s="4"/>
      <c r="O22" s="10">
        <v>10401972</v>
      </c>
      <c r="P22" s="4"/>
      <c r="Q22" s="10">
        <v>862475</v>
      </c>
      <c r="R22" s="4"/>
      <c r="S22" s="10">
        <f t="shared" si="0"/>
        <v>9539497</v>
      </c>
    </row>
    <row r="23" spans="1:19" x14ac:dyDescent="0.55000000000000004">
      <c r="A23" s="1" t="s">
        <v>27</v>
      </c>
      <c r="C23" s="4" t="s">
        <v>119</v>
      </c>
      <c r="D23" s="4"/>
      <c r="E23" s="10">
        <v>253441</v>
      </c>
      <c r="F23" s="4"/>
      <c r="G23" s="10">
        <v>825</v>
      </c>
      <c r="H23" s="4"/>
      <c r="I23" s="10">
        <v>0</v>
      </c>
      <c r="J23" s="4"/>
      <c r="K23" s="10">
        <v>0</v>
      </c>
      <c r="L23" s="4"/>
      <c r="M23" s="10">
        <v>0</v>
      </c>
      <c r="N23" s="4"/>
      <c r="O23" s="10">
        <v>209088825</v>
      </c>
      <c r="P23" s="4"/>
      <c r="Q23" s="10">
        <v>12140641</v>
      </c>
      <c r="R23" s="4"/>
      <c r="S23" s="10">
        <f t="shared" si="0"/>
        <v>196948184</v>
      </c>
    </row>
    <row r="24" spans="1:19" x14ac:dyDescent="0.55000000000000004">
      <c r="A24" s="1" t="s">
        <v>18</v>
      </c>
      <c r="C24" s="4" t="s">
        <v>120</v>
      </c>
      <c r="D24" s="4"/>
      <c r="E24" s="10">
        <v>183984</v>
      </c>
      <c r="F24" s="4"/>
      <c r="G24" s="10">
        <v>780</v>
      </c>
      <c r="H24" s="4"/>
      <c r="I24" s="10">
        <v>0</v>
      </c>
      <c r="J24" s="4"/>
      <c r="K24" s="10">
        <v>0</v>
      </c>
      <c r="L24" s="4"/>
      <c r="M24" s="10">
        <v>0</v>
      </c>
      <c r="N24" s="4"/>
      <c r="O24" s="10">
        <v>143507520</v>
      </c>
      <c r="P24" s="4"/>
      <c r="Q24" s="10">
        <v>0</v>
      </c>
      <c r="R24" s="4"/>
      <c r="S24" s="10">
        <f t="shared" si="0"/>
        <v>143507520</v>
      </c>
    </row>
    <row r="25" spans="1:19" x14ac:dyDescent="0.55000000000000004">
      <c r="A25" s="1" t="s">
        <v>24</v>
      </c>
      <c r="C25" s="4" t="s">
        <v>115</v>
      </c>
      <c r="D25" s="4"/>
      <c r="E25" s="10">
        <v>4850</v>
      </c>
      <c r="F25" s="4"/>
      <c r="G25" s="10">
        <v>3000</v>
      </c>
      <c r="H25" s="4"/>
      <c r="I25" s="10">
        <v>0</v>
      </c>
      <c r="J25" s="4"/>
      <c r="K25" s="10">
        <v>0</v>
      </c>
      <c r="L25" s="4"/>
      <c r="M25" s="10">
        <v>0</v>
      </c>
      <c r="N25" s="4"/>
      <c r="O25" s="10">
        <v>14550000</v>
      </c>
      <c r="P25" s="4"/>
      <c r="Q25" s="10">
        <v>0</v>
      </c>
      <c r="R25" s="4"/>
      <c r="S25" s="10">
        <f t="shared" si="0"/>
        <v>14550000</v>
      </c>
    </row>
    <row r="26" spans="1:19" x14ac:dyDescent="0.55000000000000004">
      <c r="A26" s="1" t="s">
        <v>22</v>
      </c>
      <c r="C26" s="4" t="s">
        <v>121</v>
      </c>
      <c r="D26" s="4"/>
      <c r="E26" s="10">
        <v>5505</v>
      </c>
      <c r="F26" s="4"/>
      <c r="G26" s="10">
        <v>3000</v>
      </c>
      <c r="H26" s="4"/>
      <c r="I26" s="10">
        <v>0</v>
      </c>
      <c r="J26" s="4"/>
      <c r="K26" s="10">
        <v>0</v>
      </c>
      <c r="L26" s="4"/>
      <c r="M26" s="10">
        <v>0</v>
      </c>
      <c r="N26" s="4"/>
      <c r="O26" s="10">
        <v>16515000</v>
      </c>
      <c r="P26" s="4"/>
      <c r="Q26" s="10">
        <v>651908</v>
      </c>
      <c r="R26" s="4"/>
      <c r="S26" s="10">
        <f t="shared" si="0"/>
        <v>15863092</v>
      </c>
    </row>
    <row r="27" spans="1:19" x14ac:dyDescent="0.55000000000000004">
      <c r="A27" s="1" t="s">
        <v>122</v>
      </c>
      <c r="C27" s="4" t="s">
        <v>123</v>
      </c>
      <c r="D27" s="4"/>
      <c r="E27" s="10">
        <v>9753</v>
      </c>
      <c r="F27" s="4"/>
      <c r="G27" s="10">
        <v>165</v>
      </c>
      <c r="H27" s="4"/>
      <c r="I27" s="10">
        <v>0</v>
      </c>
      <c r="J27" s="4"/>
      <c r="K27" s="10">
        <v>0</v>
      </c>
      <c r="L27" s="4"/>
      <c r="M27" s="10">
        <v>0</v>
      </c>
      <c r="N27" s="4"/>
      <c r="O27" s="10">
        <v>1609245</v>
      </c>
      <c r="P27" s="4"/>
      <c r="Q27" s="10">
        <v>33458</v>
      </c>
      <c r="R27" s="4"/>
      <c r="S27" s="10">
        <f t="shared" si="0"/>
        <v>1575787</v>
      </c>
    </row>
    <row r="28" spans="1:19" ht="24.75" thickBot="1" x14ac:dyDescent="0.6">
      <c r="C28" s="4"/>
      <c r="D28" s="4"/>
      <c r="E28" s="4"/>
      <c r="F28" s="4"/>
      <c r="G28" s="4"/>
      <c r="H28" s="4"/>
      <c r="I28" s="14">
        <f>SUM(I8:I27)</f>
        <v>0</v>
      </c>
      <c r="J28" s="4"/>
      <c r="K28" s="14">
        <f>SUM(K8:K27)</f>
        <v>0</v>
      </c>
      <c r="L28" s="4"/>
      <c r="M28" s="14">
        <f>SUM(M8:M27)</f>
        <v>0</v>
      </c>
      <c r="N28" s="4"/>
      <c r="O28" s="14">
        <f>SUM(O8:O27)</f>
        <v>1384970369</v>
      </c>
      <c r="P28" s="4"/>
      <c r="Q28" s="14">
        <f>SUM(Q8:Q27)</f>
        <v>70199294</v>
      </c>
      <c r="R28" s="4"/>
      <c r="S28" s="14">
        <f>SUM(S8:S27)</f>
        <v>1314771075</v>
      </c>
    </row>
    <row r="29" spans="1:19" ht="24.75" thickTop="1" x14ac:dyDescent="0.55000000000000004">
      <c r="O29" s="3"/>
    </row>
    <row r="30" spans="1:19" x14ac:dyDescent="0.55000000000000004">
      <c r="S3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3"/>
  <sheetViews>
    <sheetView rightToLeft="1" topLeftCell="A31" zoomScale="90" zoomScaleNormal="90" workbookViewId="0">
      <selection activeCell="I49" sqref="I49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91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18" t="s">
        <v>3</v>
      </c>
      <c r="C6" s="19" t="s">
        <v>93</v>
      </c>
      <c r="D6" s="19" t="s">
        <v>93</v>
      </c>
      <c r="E6" s="19" t="s">
        <v>93</v>
      </c>
      <c r="F6" s="19" t="s">
        <v>93</v>
      </c>
      <c r="G6" s="19" t="s">
        <v>93</v>
      </c>
      <c r="H6" s="19" t="s">
        <v>93</v>
      </c>
      <c r="I6" s="19" t="s">
        <v>93</v>
      </c>
      <c r="K6" s="19" t="s">
        <v>94</v>
      </c>
      <c r="L6" s="19" t="s">
        <v>94</v>
      </c>
      <c r="M6" s="19" t="s">
        <v>94</v>
      </c>
      <c r="N6" s="19" t="s">
        <v>94</v>
      </c>
      <c r="O6" s="19" t="s">
        <v>94</v>
      </c>
      <c r="P6" s="19" t="s">
        <v>94</v>
      </c>
      <c r="Q6" s="19" t="s">
        <v>94</v>
      </c>
    </row>
    <row r="7" spans="1:17" ht="24.75" x14ac:dyDescent="0.55000000000000004">
      <c r="A7" s="19" t="s">
        <v>3</v>
      </c>
      <c r="C7" s="19" t="s">
        <v>7</v>
      </c>
      <c r="E7" s="19" t="s">
        <v>124</v>
      </c>
      <c r="G7" s="19" t="s">
        <v>125</v>
      </c>
      <c r="I7" s="19" t="s">
        <v>126</v>
      </c>
      <c r="K7" s="19" t="s">
        <v>7</v>
      </c>
      <c r="M7" s="19" t="s">
        <v>124</v>
      </c>
      <c r="O7" s="19" t="s">
        <v>125</v>
      </c>
      <c r="Q7" s="19" t="s">
        <v>126</v>
      </c>
    </row>
    <row r="8" spans="1:17" x14ac:dyDescent="0.55000000000000004">
      <c r="A8" s="1" t="s">
        <v>38</v>
      </c>
      <c r="C8" s="6">
        <v>70930</v>
      </c>
      <c r="D8" s="6"/>
      <c r="E8" s="6">
        <v>2031457124</v>
      </c>
      <c r="F8" s="6"/>
      <c r="G8" s="6">
        <v>2118892280</v>
      </c>
      <c r="H8" s="6"/>
      <c r="I8" s="6">
        <f>E8-G8</f>
        <v>-87435156</v>
      </c>
      <c r="J8" s="6"/>
      <c r="K8" s="6">
        <v>70930</v>
      </c>
      <c r="L8" s="6"/>
      <c r="M8" s="6">
        <v>2031457124</v>
      </c>
      <c r="N8" s="6"/>
      <c r="O8" s="6">
        <v>1536257503</v>
      </c>
      <c r="P8" s="6"/>
      <c r="Q8" s="6">
        <f>M8-O8</f>
        <v>495199621</v>
      </c>
    </row>
    <row r="9" spans="1:17" x14ac:dyDescent="0.55000000000000004">
      <c r="A9" s="1" t="s">
        <v>32</v>
      </c>
      <c r="C9" s="6">
        <v>683232</v>
      </c>
      <c r="D9" s="6"/>
      <c r="E9" s="6">
        <v>2656381563</v>
      </c>
      <c r="F9" s="6"/>
      <c r="G9" s="6">
        <v>3029266625</v>
      </c>
      <c r="H9" s="6"/>
      <c r="I9" s="6">
        <f t="shared" ref="I9:I45" si="0">E9-G9</f>
        <v>-372885062</v>
      </c>
      <c r="J9" s="6"/>
      <c r="K9" s="6">
        <v>683232</v>
      </c>
      <c r="L9" s="6"/>
      <c r="M9" s="6">
        <v>2656381563</v>
      </c>
      <c r="N9" s="6"/>
      <c r="O9" s="6">
        <v>2682558655</v>
      </c>
      <c r="P9" s="6"/>
      <c r="Q9" s="6">
        <f t="shared" ref="Q9:Q45" si="1">M9-O9</f>
        <v>-26177092</v>
      </c>
    </row>
    <row r="10" spans="1:17" x14ac:dyDescent="0.55000000000000004">
      <c r="A10" s="1" t="s">
        <v>40</v>
      </c>
      <c r="C10" s="6">
        <v>87944</v>
      </c>
      <c r="D10" s="6"/>
      <c r="E10" s="6">
        <v>1941731678</v>
      </c>
      <c r="F10" s="6"/>
      <c r="G10" s="6">
        <v>1925994996</v>
      </c>
      <c r="H10" s="6"/>
      <c r="I10" s="6">
        <f t="shared" si="0"/>
        <v>15736682</v>
      </c>
      <c r="J10" s="6"/>
      <c r="K10" s="6">
        <v>87944</v>
      </c>
      <c r="L10" s="6"/>
      <c r="M10" s="6">
        <v>1941731678</v>
      </c>
      <c r="N10" s="6"/>
      <c r="O10" s="6">
        <v>1319006961</v>
      </c>
      <c r="P10" s="6"/>
      <c r="Q10" s="6">
        <f t="shared" si="1"/>
        <v>622724717</v>
      </c>
    </row>
    <row r="11" spans="1:17" x14ac:dyDescent="0.55000000000000004">
      <c r="A11" s="1" t="s">
        <v>25</v>
      </c>
      <c r="C11" s="6">
        <v>74646</v>
      </c>
      <c r="D11" s="6"/>
      <c r="E11" s="6">
        <v>669118523</v>
      </c>
      <c r="F11" s="6"/>
      <c r="G11" s="6">
        <v>696871692</v>
      </c>
      <c r="H11" s="6"/>
      <c r="I11" s="6">
        <f t="shared" si="0"/>
        <v>-27753169</v>
      </c>
      <c r="J11" s="6"/>
      <c r="K11" s="6">
        <v>74646</v>
      </c>
      <c r="L11" s="6"/>
      <c r="M11" s="6">
        <v>669118523</v>
      </c>
      <c r="N11" s="6"/>
      <c r="O11" s="6">
        <v>598323432</v>
      </c>
      <c r="P11" s="6"/>
      <c r="Q11" s="6">
        <f t="shared" si="1"/>
        <v>70795091</v>
      </c>
    </row>
    <row r="12" spans="1:17" x14ac:dyDescent="0.55000000000000004">
      <c r="A12" s="1" t="s">
        <v>18</v>
      </c>
      <c r="C12" s="6">
        <v>189973</v>
      </c>
      <c r="D12" s="6"/>
      <c r="E12" s="6">
        <v>1983911890</v>
      </c>
      <c r="F12" s="6"/>
      <c r="G12" s="6">
        <v>2318372428</v>
      </c>
      <c r="H12" s="6"/>
      <c r="I12" s="6">
        <f t="shared" si="0"/>
        <v>-334460538</v>
      </c>
      <c r="J12" s="6"/>
      <c r="K12" s="6">
        <v>189973</v>
      </c>
      <c r="L12" s="6"/>
      <c r="M12" s="6">
        <v>1983911890</v>
      </c>
      <c r="N12" s="6"/>
      <c r="O12" s="6">
        <v>1510314612</v>
      </c>
      <c r="P12" s="6"/>
      <c r="Q12" s="6">
        <f t="shared" si="1"/>
        <v>473597278</v>
      </c>
    </row>
    <row r="13" spans="1:17" x14ac:dyDescent="0.55000000000000004">
      <c r="A13" s="1" t="s">
        <v>26</v>
      </c>
      <c r="C13" s="6">
        <v>71029</v>
      </c>
      <c r="D13" s="6"/>
      <c r="E13" s="6">
        <v>873453606</v>
      </c>
      <c r="F13" s="6"/>
      <c r="G13" s="6">
        <v>1109999248</v>
      </c>
      <c r="H13" s="6"/>
      <c r="I13" s="6">
        <f t="shared" si="0"/>
        <v>-236545642</v>
      </c>
      <c r="J13" s="6"/>
      <c r="K13" s="6">
        <v>71029</v>
      </c>
      <c r="L13" s="6"/>
      <c r="M13" s="6">
        <v>873453606</v>
      </c>
      <c r="N13" s="6"/>
      <c r="O13" s="6">
        <v>1116834074</v>
      </c>
      <c r="P13" s="6"/>
      <c r="Q13" s="6">
        <f t="shared" si="1"/>
        <v>-243380468</v>
      </c>
    </row>
    <row r="14" spans="1:17" x14ac:dyDescent="0.55000000000000004">
      <c r="A14" s="1" t="s">
        <v>46</v>
      </c>
      <c r="C14" s="6">
        <v>6669</v>
      </c>
      <c r="D14" s="6"/>
      <c r="E14" s="6">
        <v>236150620</v>
      </c>
      <c r="F14" s="6"/>
      <c r="G14" s="6">
        <v>153520138</v>
      </c>
      <c r="H14" s="6"/>
      <c r="I14" s="6">
        <f t="shared" si="0"/>
        <v>82630482</v>
      </c>
      <c r="J14" s="6"/>
      <c r="K14" s="6">
        <v>6669</v>
      </c>
      <c r="L14" s="6"/>
      <c r="M14" s="6">
        <v>236150620</v>
      </c>
      <c r="N14" s="6"/>
      <c r="O14" s="6">
        <v>153520138</v>
      </c>
      <c r="P14" s="6"/>
      <c r="Q14" s="6">
        <f t="shared" si="1"/>
        <v>82630482</v>
      </c>
    </row>
    <row r="15" spans="1:17" x14ac:dyDescent="0.55000000000000004">
      <c r="A15" s="1" t="s">
        <v>45</v>
      </c>
      <c r="C15" s="6">
        <v>2789534</v>
      </c>
      <c r="D15" s="6"/>
      <c r="E15" s="6">
        <v>12822831253</v>
      </c>
      <c r="F15" s="6"/>
      <c r="G15" s="6">
        <v>9305587065</v>
      </c>
      <c r="H15" s="6"/>
      <c r="I15" s="6">
        <f t="shared" si="0"/>
        <v>3517244188</v>
      </c>
      <c r="J15" s="6"/>
      <c r="K15" s="6">
        <v>2789534</v>
      </c>
      <c r="L15" s="6"/>
      <c r="M15" s="6">
        <v>12822831253</v>
      </c>
      <c r="N15" s="6"/>
      <c r="O15" s="6">
        <v>9305587065</v>
      </c>
      <c r="P15" s="6"/>
      <c r="Q15" s="6">
        <f t="shared" si="1"/>
        <v>3517244188</v>
      </c>
    </row>
    <row r="16" spans="1:17" x14ac:dyDescent="0.55000000000000004">
      <c r="A16" s="1" t="s">
        <v>23</v>
      </c>
      <c r="C16" s="6">
        <v>1024</v>
      </c>
      <c r="D16" s="6"/>
      <c r="E16" s="6">
        <v>10362920</v>
      </c>
      <c r="F16" s="6"/>
      <c r="G16" s="6">
        <v>5709786</v>
      </c>
      <c r="H16" s="6"/>
      <c r="I16" s="6">
        <f t="shared" si="0"/>
        <v>4653134</v>
      </c>
      <c r="J16" s="6"/>
      <c r="K16" s="6">
        <v>1024</v>
      </c>
      <c r="L16" s="6"/>
      <c r="M16" s="6">
        <v>10362920</v>
      </c>
      <c r="N16" s="6"/>
      <c r="O16" s="6">
        <v>5148015</v>
      </c>
      <c r="P16" s="6"/>
      <c r="Q16" s="6">
        <f t="shared" si="1"/>
        <v>5214905</v>
      </c>
    </row>
    <row r="17" spans="1:17" x14ac:dyDescent="0.55000000000000004">
      <c r="A17" s="1" t="s">
        <v>44</v>
      </c>
      <c r="C17" s="6">
        <v>650804</v>
      </c>
      <c r="D17" s="6"/>
      <c r="E17" s="6">
        <v>6190863244</v>
      </c>
      <c r="F17" s="6"/>
      <c r="G17" s="6">
        <v>4969944689</v>
      </c>
      <c r="H17" s="6"/>
      <c r="I17" s="6">
        <f t="shared" si="0"/>
        <v>1220918555</v>
      </c>
      <c r="J17" s="6"/>
      <c r="K17" s="6">
        <v>650804</v>
      </c>
      <c r="L17" s="6"/>
      <c r="M17" s="6">
        <v>6190863244</v>
      </c>
      <c r="N17" s="6"/>
      <c r="O17" s="6">
        <v>4969944689</v>
      </c>
      <c r="P17" s="6"/>
      <c r="Q17" s="6">
        <f t="shared" si="1"/>
        <v>1220918555</v>
      </c>
    </row>
    <row r="18" spans="1:17" x14ac:dyDescent="0.55000000000000004">
      <c r="A18" s="1" t="s">
        <v>42</v>
      </c>
      <c r="C18" s="6">
        <v>1</v>
      </c>
      <c r="D18" s="6"/>
      <c r="E18" s="6">
        <v>12078</v>
      </c>
      <c r="F18" s="6"/>
      <c r="G18" s="6">
        <v>138879507</v>
      </c>
      <c r="H18" s="6"/>
      <c r="I18" s="6">
        <f t="shared" si="0"/>
        <v>-138867429</v>
      </c>
      <c r="J18" s="6"/>
      <c r="K18" s="6">
        <v>1</v>
      </c>
      <c r="L18" s="6"/>
      <c r="M18" s="6">
        <v>12078</v>
      </c>
      <c r="N18" s="6"/>
      <c r="O18" s="6">
        <v>12099</v>
      </c>
      <c r="P18" s="6"/>
      <c r="Q18" s="6">
        <f t="shared" si="1"/>
        <v>-21</v>
      </c>
    </row>
    <row r="19" spans="1:17" x14ac:dyDescent="0.55000000000000004">
      <c r="A19" s="1" t="s">
        <v>36</v>
      </c>
      <c r="C19" s="6">
        <v>49602</v>
      </c>
      <c r="D19" s="6"/>
      <c r="E19" s="6">
        <v>1265290602</v>
      </c>
      <c r="F19" s="6"/>
      <c r="G19" s="6">
        <v>1476336735</v>
      </c>
      <c r="H19" s="6"/>
      <c r="I19" s="6">
        <f t="shared" si="0"/>
        <v>-211046133</v>
      </c>
      <c r="J19" s="6"/>
      <c r="K19" s="6">
        <v>49602</v>
      </c>
      <c r="L19" s="6"/>
      <c r="M19" s="6">
        <v>1265290602</v>
      </c>
      <c r="N19" s="6"/>
      <c r="O19" s="6">
        <v>998484062</v>
      </c>
      <c r="P19" s="6"/>
      <c r="Q19" s="6">
        <f t="shared" si="1"/>
        <v>266806540</v>
      </c>
    </row>
    <row r="20" spans="1:17" x14ac:dyDescent="0.55000000000000004">
      <c r="A20" s="1" t="s">
        <v>41</v>
      </c>
      <c r="C20" s="6">
        <v>110415</v>
      </c>
      <c r="D20" s="6"/>
      <c r="E20" s="6">
        <v>952757211</v>
      </c>
      <c r="F20" s="6"/>
      <c r="G20" s="6">
        <v>1097646556</v>
      </c>
      <c r="H20" s="6"/>
      <c r="I20" s="6">
        <f t="shared" si="0"/>
        <v>-144889345</v>
      </c>
      <c r="J20" s="6"/>
      <c r="K20" s="6">
        <v>110415</v>
      </c>
      <c r="L20" s="6"/>
      <c r="M20" s="6">
        <v>952757211</v>
      </c>
      <c r="N20" s="6"/>
      <c r="O20" s="6">
        <v>961490271</v>
      </c>
      <c r="P20" s="6"/>
      <c r="Q20" s="6">
        <f t="shared" si="1"/>
        <v>-8733060</v>
      </c>
    </row>
    <row r="21" spans="1:17" x14ac:dyDescent="0.55000000000000004">
      <c r="A21" s="1" t="s">
        <v>43</v>
      </c>
      <c r="C21" s="6">
        <v>83447</v>
      </c>
      <c r="D21" s="6"/>
      <c r="E21" s="6">
        <v>1184604499</v>
      </c>
      <c r="F21" s="6"/>
      <c r="G21" s="6">
        <v>1480755624</v>
      </c>
      <c r="H21" s="6"/>
      <c r="I21" s="6">
        <f t="shared" si="0"/>
        <v>-296151125</v>
      </c>
      <c r="J21" s="6"/>
      <c r="K21" s="6">
        <v>83447</v>
      </c>
      <c r="L21" s="6"/>
      <c r="M21" s="6">
        <v>1184604499</v>
      </c>
      <c r="N21" s="6"/>
      <c r="O21" s="6">
        <v>1801671806</v>
      </c>
      <c r="P21" s="6"/>
      <c r="Q21" s="6">
        <f t="shared" si="1"/>
        <v>-617067307</v>
      </c>
    </row>
    <row r="22" spans="1:17" x14ac:dyDescent="0.55000000000000004">
      <c r="A22" s="1" t="s">
        <v>20</v>
      </c>
      <c r="C22" s="6">
        <v>135768</v>
      </c>
      <c r="D22" s="6"/>
      <c r="E22" s="6">
        <v>1334836748</v>
      </c>
      <c r="F22" s="6"/>
      <c r="G22" s="6">
        <v>1711398379</v>
      </c>
      <c r="H22" s="6"/>
      <c r="I22" s="6">
        <f t="shared" si="0"/>
        <v>-376561631</v>
      </c>
      <c r="J22" s="6"/>
      <c r="K22" s="6">
        <v>135768</v>
      </c>
      <c r="L22" s="6"/>
      <c r="M22" s="6">
        <v>1334836748</v>
      </c>
      <c r="N22" s="6"/>
      <c r="O22" s="6">
        <v>1010645977</v>
      </c>
      <c r="P22" s="6"/>
      <c r="Q22" s="6">
        <f t="shared" si="1"/>
        <v>324190771</v>
      </c>
    </row>
    <row r="23" spans="1:17" x14ac:dyDescent="0.55000000000000004">
      <c r="A23" s="1" t="s">
        <v>37</v>
      </c>
      <c r="C23" s="6">
        <v>169283</v>
      </c>
      <c r="D23" s="6"/>
      <c r="E23" s="6">
        <v>1699687823</v>
      </c>
      <c r="F23" s="6"/>
      <c r="G23" s="6">
        <v>2080014009</v>
      </c>
      <c r="H23" s="6"/>
      <c r="I23" s="6">
        <f t="shared" si="0"/>
        <v>-380326186</v>
      </c>
      <c r="J23" s="6"/>
      <c r="K23" s="6">
        <v>169283</v>
      </c>
      <c r="L23" s="6"/>
      <c r="M23" s="6">
        <v>1699687823</v>
      </c>
      <c r="N23" s="6"/>
      <c r="O23" s="6">
        <v>1705904628</v>
      </c>
      <c r="P23" s="6"/>
      <c r="Q23" s="6">
        <f t="shared" si="1"/>
        <v>-6216805</v>
      </c>
    </row>
    <row r="24" spans="1:17" x14ac:dyDescent="0.55000000000000004">
      <c r="A24" s="1" t="s">
        <v>35</v>
      </c>
      <c r="C24" s="6">
        <v>1</v>
      </c>
      <c r="D24" s="6"/>
      <c r="E24" s="6">
        <v>15935</v>
      </c>
      <c r="F24" s="6"/>
      <c r="G24" s="6">
        <v>250626944</v>
      </c>
      <c r="H24" s="6"/>
      <c r="I24" s="6">
        <f t="shared" si="0"/>
        <v>-250611009</v>
      </c>
      <c r="J24" s="6"/>
      <c r="K24" s="6">
        <v>1</v>
      </c>
      <c r="L24" s="6"/>
      <c r="M24" s="6">
        <v>15935</v>
      </c>
      <c r="N24" s="6"/>
      <c r="O24" s="6">
        <v>14987</v>
      </c>
      <c r="P24" s="6"/>
      <c r="Q24" s="6">
        <f t="shared" si="1"/>
        <v>948</v>
      </c>
    </row>
    <row r="25" spans="1:17" x14ac:dyDescent="0.55000000000000004">
      <c r="A25" s="1" t="s">
        <v>21</v>
      </c>
      <c r="C25" s="6">
        <v>238228</v>
      </c>
      <c r="D25" s="6"/>
      <c r="E25" s="6">
        <v>1409107780</v>
      </c>
      <c r="F25" s="6"/>
      <c r="G25" s="6">
        <v>1674351598</v>
      </c>
      <c r="H25" s="6"/>
      <c r="I25" s="6">
        <f t="shared" si="0"/>
        <v>-265243818</v>
      </c>
      <c r="J25" s="6"/>
      <c r="K25" s="6">
        <v>238228</v>
      </c>
      <c r="L25" s="6"/>
      <c r="M25" s="6">
        <v>1409107780</v>
      </c>
      <c r="N25" s="6"/>
      <c r="O25" s="6">
        <v>1368302398</v>
      </c>
      <c r="P25" s="6"/>
      <c r="Q25" s="6">
        <f t="shared" si="1"/>
        <v>40805382</v>
      </c>
    </row>
    <row r="26" spans="1:17" x14ac:dyDescent="0.55000000000000004">
      <c r="A26" s="1" t="s">
        <v>16</v>
      </c>
      <c r="C26" s="6">
        <v>0</v>
      </c>
      <c r="D26" s="6"/>
      <c r="E26" s="6">
        <v>0</v>
      </c>
      <c r="F26" s="6"/>
      <c r="G26" s="6">
        <v>-206434930</v>
      </c>
      <c r="H26" s="6"/>
      <c r="I26" s="6">
        <f t="shared" si="0"/>
        <v>206434930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f t="shared" si="1"/>
        <v>0</v>
      </c>
    </row>
    <row r="27" spans="1:17" x14ac:dyDescent="0.55000000000000004">
      <c r="A27" s="1" t="s">
        <v>33</v>
      </c>
      <c r="C27" s="6">
        <v>0</v>
      </c>
      <c r="D27" s="6"/>
      <c r="E27" s="6">
        <v>0</v>
      </c>
      <c r="F27" s="6"/>
      <c r="G27" s="6">
        <v>6632669</v>
      </c>
      <c r="H27" s="6"/>
      <c r="I27" s="6">
        <f t="shared" si="0"/>
        <v>-6632669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f t="shared" si="1"/>
        <v>0</v>
      </c>
    </row>
    <row r="28" spans="1:17" x14ac:dyDescent="0.55000000000000004">
      <c r="A28" s="1" t="s">
        <v>39</v>
      </c>
      <c r="C28" s="6">
        <v>0</v>
      </c>
      <c r="D28" s="6"/>
      <c r="E28" s="6">
        <v>0</v>
      </c>
      <c r="F28" s="6"/>
      <c r="G28" s="6">
        <v>102262341</v>
      </c>
      <c r="H28" s="6"/>
      <c r="I28" s="6">
        <f t="shared" si="0"/>
        <v>-102262341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f t="shared" si="1"/>
        <v>0</v>
      </c>
    </row>
    <row r="29" spans="1:17" x14ac:dyDescent="0.55000000000000004">
      <c r="A29" s="1" t="s">
        <v>19</v>
      </c>
      <c r="C29" s="6">
        <v>0</v>
      </c>
      <c r="D29" s="6"/>
      <c r="E29" s="6">
        <v>0</v>
      </c>
      <c r="F29" s="6"/>
      <c r="G29" s="6">
        <v>-40438898</v>
      </c>
      <c r="H29" s="6"/>
      <c r="I29" s="6">
        <f t="shared" si="0"/>
        <v>40438898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f t="shared" si="1"/>
        <v>0</v>
      </c>
    </row>
    <row r="30" spans="1:17" x14ac:dyDescent="0.55000000000000004">
      <c r="A30" s="1" t="s">
        <v>27</v>
      </c>
      <c r="C30" s="6">
        <v>0</v>
      </c>
      <c r="D30" s="6"/>
      <c r="E30" s="6">
        <v>0</v>
      </c>
      <c r="F30" s="6"/>
      <c r="G30" s="6">
        <v>414227709</v>
      </c>
      <c r="H30" s="6"/>
      <c r="I30" s="6">
        <f t="shared" si="0"/>
        <v>-414227709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f t="shared" si="1"/>
        <v>0</v>
      </c>
    </row>
    <row r="31" spans="1:17" x14ac:dyDescent="0.55000000000000004">
      <c r="A31" s="1" t="s">
        <v>24</v>
      </c>
      <c r="C31" s="6">
        <v>0</v>
      </c>
      <c r="D31" s="6"/>
      <c r="E31" s="6">
        <v>0</v>
      </c>
      <c r="F31" s="6"/>
      <c r="G31" s="6">
        <v>139277915</v>
      </c>
      <c r="H31" s="6"/>
      <c r="I31" s="6">
        <f t="shared" si="0"/>
        <v>-139277915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f t="shared" si="1"/>
        <v>0</v>
      </c>
    </row>
    <row r="32" spans="1:17" x14ac:dyDescent="0.55000000000000004">
      <c r="A32" s="1" t="s">
        <v>22</v>
      </c>
      <c r="C32" s="6">
        <v>0</v>
      </c>
      <c r="D32" s="6"/>
      <c r="E32" s="6">
        <v>0</v>
      </c>
      <c r="F32" s="6"/>
      <c r="G32" s="6">
        <v>38739055</v>
      </c>
      <c r="H32" s="6"/>
      <c r="I32" s="6">
        <f t="shared" si="0"/>
        <v>-38739055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f t="shared" si="1"/>
        <v>0</v>
      </c>
    </row>
    <row r="33" spans="1:17" x14ac:dyDescent="0.55000000000000004">
      <c r="A33" s="1" t="s">
        <v>28</v>
      </c>
      <c r="C33" s="6">
        <v>0</v>
      </c>
      <c r="D33" s="6"/>
      <c r="E33" s="6">
        <v>0</v>
      </c>
      <c r="F33" s="6"/>
      <c r="G33" s="6">
        <v>2855170</v>
      </c>
      <c r="H33" s="6"/>
      <c r="I33" s="6">
        <f t="shared" si="0"/>
        <v>-2855170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f t="shared" si="1"/>
        <v>0</v>
      </c>
    </row>
    <row r="34" spans="1:17" x14ac:dyDescent="0.55000000000000004">
      <c r="A34" s="1" t="s">
        <v>30</v>
      </c>
      <c r="C34" s="6">
        <v>0</v>
      </c>
      <c r="D34" s="6"/>
      <c r="E34" s="6">
        <v>0</v>
      </c>
      <c r="F34" s="6"/>
      <c r="G34" s="6">
        <v>380785079</v>
      </c>
      <c r="H34" s="6"/>
      <c r="I34" s="6">
        <f t="shared" si="0"/>
        <v>-380785079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f t="shared" si="1"/>
        <v>0</v>
      </c>
    </row>
    <row r="35" spans="1:17" x14ac:dyDescent="0.55000000000000004">
      <c r="A35" s="1" t="s">
        <v>15</v>
      </c>
      <c r="C35" s="6">
        <v>0</v>
      </c>
      <c r="D35" s="6"/>
      <c r="E35" s="6">
        <v>0</v>
      </c>
      <c r="F35" s="6"/>
      <c r="G35" s="6">
        <v>70128370</v>
      </c>
      <c r="H35" s="6"/>
      <c r="I35" s="6">
        <f t="shared" si="0"/>
        <v>-70128370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f t="shared" si="1"/>
        <v>0</v>
      </c>
    </row>
    <row r="36" spans="1:17" x14ac:dyDescent="0.55000000000000004">
      <c r="A36" s="1" t="s">
        <v>29</v>
      </c>
      <c r="C36" s="6">
        <v>0</v>
      </c>
      <c r="D36" s="6"/>
      <c r="E36" s="6">
        <v>0</v>
      </c>
      <c r="F36" s="6"/>
      <c r="G36" s="6">
        <v>231018346</v>
      </c>
      <c r="H36" s="6"/>
      <c r="I36" s="6">
        <f t="shared" si="0"/>
        <v>-231018346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f t="shared" si="1"/>
        <v>0</v>
      </c>
    </row>
    <row r="37" spans="1:17" x14ac:dyDescent="0.55000000000000004">
      <c r="A37" s="1" t="s">
        <v>31</v>
      </c>
      <c r="C37" s="6">
        <v>0</v>
      </c>
      <c r="D37" s="6"/>
      <c r="E37" s="6">
        <v>0</v>
      </c>
      <c r="F37" s="6"/>
      <c r="G37" s="6">
        <v>45605002</v>
      </c>
      <c r="H37" s="6"/>
      <c r="I37" s="6">
        <f t="shared" si="0"/>
        <v>-45605002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f t="shared" si="1"/>
        <v>0</v>
      </c>
    </row>
    <row r="38" spans="1:17" x14ac:dyDescent="0.55000000000000004">
      <c r="A38" s="1" t="s">
        <v>34</v>
      </c>
      <c r="C38" s="6">
        <v>0</v>
      </c>
      <c r="D38" s="6"/>
      <c r="E38" s="6">
        <v>0</v>
      </c>
      <c r="F38" s="6"/>
      <c r="G38" s="6">
        <v>19216087</v>
      </c>
      <c r="H38" s="6"/>
      <c r="I38" s="6">
        <f t="shared" si="0"/>
        <v>-19216087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f t="shared" si="1"/>
        <v>0</v>
      </c>
    </row>
    <row r="39" spans="1:17" x14ac:dyDescent="0.55000000000000004">
      <c r="A39" s="1" t="s">
        <v>17</v>
      </c>
      <c r="C39" s="6">
        <v>0</v>
      </c>
      <c r="D39" s="6"/>
      <c r="E39" s="6">
        <v>0</v>
      </c>
      <c r="F39" s="6"/>
      <c r="G39" s="6">
        <v>350220911</v>
      </c>
      <c r="H39" s="6"/>
      <c r="I39" s="6">
        <f t="shared" si="0"/>
        <v>-350220911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f t="shared" si="1"/>
        <v>0</v>
      </c>
    </row>
    <row r="40" spans="1:17" x14ac:dyDescent="0.55000000000000004">
      <c r="A40" s="1" t="s">
        <v>56</v>
      </c>
      <c r="C40" s="6">
        <v>1903</v>
      </c>
      <c r="D40" s="6"/>
      <c r="E40" s="6">
        <v>1796134936</v>
      </c>
      <c r="F40" s="6"/>
      <c r="G40" s="6">
        <v>1775536792</v>
      </c>
      <c r="H40" s="6"/>
      <c r="I40" s="6">
        <f t="shared" si="0"/>
        <v>20598144</v>
      </c>
      <c r="J40" s="6"/>
      <c r="K40" s="6">
        <v>1903</v>
      </c>
      <c r="L40" s="6"/>
      <c r="M40" s="6">
        <v>1796134936</v>
      </c>
      <c r="N40" s="6"/>
      <c r="O40" s="6">
        <v>1661620111</v>
      </c>
      <c r="P40" s="6"/>
      <c r="Q40" s="6">
        <f t="shared" si="1"/>
        <v>134514825</v>
      </c>
    </row>
    <row r="41" spans="1:17" x14ac:dyDescent="0.55000000000000004">
      <c r="A41" s="1" t="s">
        <v>72</v>
      </c>
      <c r="C41" s="6">
        <v>1223</v>
      </c>
      <c r="D41" s="6"/>
      <c r="E41" s="6">
        <v>1164169343</v>
      </c>
      <c r="F41" s="6"/>
      <c r="G41" s="6">
        <v>1150838613</v>
      </c>
      <c r="H41" s="6"/>
      <c r="I41" s="6">
        <f t="shared" si="0"/>
        <v>13330730</v>
      </c>
      <c r="J41" s="6"/>
      <c r="K41" s="6">
        <v>1223</v>
      </c>
      <c r="L41" s="6"/>
      <c r="M41" s="6">
        <v>1164169343</v>
      </c>
      <c r="N41" s="6"/>
      <c r="O41" s="6">
        <v>1010303477</v>
      </c>
      <c r="P41" s="6"/>
      <c r="Q41" s="6">
        <f t="shared" si="1"/>
        <v>153865866</v>
      </c>
    </row>
    <row r="42" spans="1:17" x14ac:dyDescent="0.55000000000000004">
      <c r="A42" s="1" t="s">
        <v>69</v>
      </c>
      <c r="C42" s="6">
        <v>1126</v>
      </c>
      <c r="D42" s="6"/>
      <c r="E42" s="6">
        <v>1095802460</v>
      </c>
      <c r="F42" s="6"/>
      <c r="G42" s="6">
        <v>1081060160</v>
      </c>
      <c r="H42" s="6"/>
      <c r="I42" s="6">
        <f t="shared" si="0"/>
        <v>14742300</v>
      </c>
      <c r="J42" s="6"/>
      <c r="K42" s="6">
        <v>1126</v>
      </c>
      <c r="L42" s="6"/>
      <c r="M42" s="6">
        <v>1095802460</v>
      </c>
      <c r="N42" s="6"/>
      <c r="O42" s="6">
        <v>1018651594</v>
      </c>
      <c r="P42" s="6"/>
      <c r="Q42" s="6">
        <f t="shared" si="1"/>
        <v>77150866</v>
      </c>
    </row>
    <row r="43" spans="1:17" x14ac:dyDescent="0.55000000000000004">
      <c r="A43" s="1" t="s">
        <v>60</v>
      </c>
      <c r="C43" s="6">
        <v>1726</v>
      </c>
      <c r="D43" s="6"/>
      <c r="E43" s="6">
        <v>1605807126</v>
      </c>
      <c r="F43" s="6"/>
      <c r="G43" s="6">
        <v>1586125664</v>
      </c>
      <c r="H43" s="6"/>
      <c r="I43" s="6">
        <f t="shared" si="0"/>
        <v>19681462</v>
      </c>
      <c r="J43" s="6"/>
      <c r="K43" s="6">
        <v>1726</v>
      </c>
      <c r="L43" s="6"/>
      <c r="M43" s="6">
        <v>1605807126</v>
      </c>
      <c r="N43" s="6"/>
      <c r="O43" s="6">
        <v>1494784871</v>
      </c>
      <c r="P43" s="6"/>
      <c r="Q43" s="6">
        <f t="shared" si="1"/>
        <v>111022255</v>
      </c>
    </row>
    <row r="44" spans="1:17" x14ac:dyDescent="0.55000000000000004">
      <c r="A44" s="1" t="s">
        <v>66</v>
      </c>
      <c r="C44" s="6">
        <v>2871</v>
      </c>
      <c r="D44" s="6"/>
      <c r="E44" s="6">
        <v>2186226178</v>
      </c>
      <c r="F44" s="6"/>
      <c r="G44" s="6">
        <v>2183143283</v>
      </c>
      <c r="H44" s="6"/>
      <c r="I44" s="6">
        <f t="shared" si="0"/>
        <v>3082895</v>
      </c>
      <c r="J44" s="6"/>
      <c r="K44" s="6">
        <v>2871</v>
      </c>
      <c r="L44" s="6"/>
      <c r="M44" s="6">
        <v>2186226178</v>
      </c>
      <c r="N44" s="6"/>
      <c r="O44" s="6">
        <v>1995951696</v>
      </c>
      <c r="P44" s="6"/>
      <c r="Q44" s="6">
        <f t="shared" si="1"/>
        <v>190274482</v>
      </c>
    </row>
    <row r="45" spans="1:17" x14ac:dyDescent="0.55000000000000004">
      <c r="A45" s="1" t="s">
        <v>63</v>
      </c>
      <c r="C45" s="6">
        <v>0</v>
      </c>
      <c r="D45" s="6"/>
      <c r="E45" s="6">
        <v>0</v>
      </c>
      <c r="F45" s="6"/>
      <c r="G45" s="6">
        <v>465955546</v>
      </c>
      <c r="H45" s="6"/>
      <c r="I45" s="6">
        <f t="shared" si="0"/>
        <v>-465955546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f t="shared" si="1"/>
        <v>0</v>
      </c>
    </row>
    <row r="46" spans="1:17" ht="24.75" thickBot="1" x14ac:dyDescent="0.6">
      <c r="C46" s="6"/>
      <c r="D46" s="6"/>
      <c r="E46" s="7">
        <f>SUM(E8:E45)</f>
        <v>45110715140</v>
      </c>
      <c r="F46" s="6"/>
      <c r="G46" s="7">
        <f>SUM(G8:G45)</f>
        <v>45340923183</v>
      </c>
      <c r="H46" s="6"/>
      <c r="I46" s="7">
        <f>SUM(I8:I45)</f>
        <v>-230208043</v>
      </c>
      <c r="J46" s="6"/>
      <c r="K46" s="6"/>
      <c r="L46" s="6"/>
      <c r="M46" s="7">
        <f>SUM(M8:M45)</f>
        <v>45110715140</v>
      </c>
      <c r="N46" s="6"/>
      <c r="O46" s="7">
        <f>SUM(O8:O45)</f>
        <v>38225333121</v>
      </c>
      <c r="P46" s="6"/>
      <c r="Q46" s="7">
        <f>SUM(Q8:Q45)</f>
        <v>6885382019</v>
      </c>
    </row>
    <row r="47" spans="1:17" ht="24.75" thickTop="1" x14ac:dyDescent="0.55000000000000004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x14ac:dyDescent="0.55000000000000004">
      <c r="G48" s="3"/>
      <c r="I48" s="3"/>
      <c r="O48" s="3"/>
      <c r="Q48" s="3"/>
    </row>
    <row r="49" spans="5:17" x14ac:dyDescent="0.55000000000000004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1" spans="5:17" x14ac:dyDescent="0.55000000000000004"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5:17" x14ac:dyDescent="0.55000000000000004">
      <c r="G52" s="3"/>
      <c r="I52" s="3"/>
      <c r="O52" s="3"/>
      <c r="Q52" s="3"/>
    </row>
    <row r="53" spans="5:17" x14ac:dyDescent="0.55000000000000004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1"/>
  <sheetViews>
    <sheetView rightToLeft="1" topLeftCell="A40" zoomScale="80" zoomScaleNormal="80" workbookViewId="0">
      <selection activeCell="I57" sqref="I57"/>
    </sheetView>
  </sheetViews>
  <sheetFormatPr defaultRowHeight="24" x14ac:dyDescent="0.55000000000000004"/>
  <cols>
    <col min="1" max="1" width="37.140625" style="1" bestFit="1" customWidth="1"/>
    <col min="2" max="2" width="1" style="1" customWidth="1"/>
    <col min="3" max="3" width="10.5703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30" style="1" bestFit="1" customWidth="1"/>
    <col min="10" max="10" width="1" style="1" customWidth="1"/>
    <col min="11" max="11" width="10.570312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30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91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18" t="s">
        <v>3</v>
      </c>
      <c r="C6" s="19" t="s">
        <v>93</v>
      </c>
      <c r="D6" s="19" t="s">
        <v>93</v>
      </c>
      <c r="E6" s="19" t="s">
        <v>93</v>
      </c>
      <c r="F6" s="19" t="s">
        <v>93</v>
      </c>
      <c r="G6" s="19" t="s">
        <v>93</v>
      </c>
      <c r="H6" s="19" t="s">
        <v>93</v>
      </c>
      <c r="I6" s="19" t="s">
        <v>93</v>
      </c>
      <c r="K6" s="19" t="s">
        <v>94</v>
      </c>
      <c r="L6" s="19" t="s">
        <v>94</v>
      </c>
      <c r="M6" s="19" t="s">
        <v>94</v>
      </c>
      <c r="N6" s="19" t="s">
        <v>94</v>
      </c>
      <c r="O6" s="19" t="s">
        <v>94</v>
      </c>
      <c r="P6" s="19" t="s">
        <v>94</v>
      </c>
      <c r="Q6" s="19" t="s">
        <v>94</v>
      </c>
    </row>
    <row r="7" spans="1:17" ht="24.75" x14ac:dyDescent="0.55000000000000004">
      <c r="A7" s="19" t="s">
        <v>3</v>
      </c>
      <c r="C7" s="19" t="s">
        <v>7</v>
      </c>
      <c r="E7" s="19" t="s">
        <v>124</v>
      </c>
      <c r="G7" s="19" t="s">
        <v>125</v>
      </c>
      <c r="I7" s="19" t="s">
        <v>127</v>
      </c>
      <c r="K7" s="19" t="s">
        <v>7</v>
      </c>
      <c r="M7" s="19" t="s">
        <v>124</v>
      </c>
      <c r="O7" s="19" t="s">
        <v>125</v>
      </c>
      <c r="Q7" s="19" t="s">
        <v>127</v>
      </c>
    </row>
    <row r="8" spans="1:17" x14ac:dyDescent="0.55000000000000004">
      <c r="A8" s="1" t="s">
        <v>42</v>
      </c>
      <c r="C8" s="6">
        <v>72004</v>
      </c>
      <c r="D8" s="6"/>
      <c r="E8" s="6">
        <v>929822892</v>
      </c>
      <c r="F8" s="6"/>
      <c r="G8" s="6">
        <v>871126858</v>
      </c>
      <c r="H8" s="6"/>
      <c r="I8" s="6">
        <f>E8-G8</f>
        <v>58696034</v>
      </c>
      <c r="J8" s="6"/>
      <c r="K8" s="6">
        <v>126424</v>
      </c>
      <c r="L8" s="6"/>
      <c r="M8" s="6">
        <v>1667198645</v>
      </c>
      <c r="N8" s="6"/>
      <c r="O8" s="6">
        <v>1529516999</v>
      </c>
      <c r="P8" s="6"/>
      <c r="Q8" s="6">
        <f>M8-O8</f>
        <v>137681646</v>
      </c>
    </row>
    <row r="9" spans="1:17" x14ac:dyDescent="0.55000000000000004">
      <c r="A9" s="1" t="s">
        <v>30</v>
      </c>
      <c r="C9" s="6">
        <v>75448</v>
      </c>
      <c r="D9" s="6"/>
      <c r="E9" s="6">
        <v>1268311075</v>
      </c>
      <c r="F9" s="6"/>
      <c r="G9" s="6">
        <v>950529021</v>
      </c>
      <c r="H9" s="6"/>
      <c r="I9" s="6">
        <f t="shared" ref="I9:I54" si="0">E9-G9</f>
        <v>317782054</v>
      </c>
      <c r="J9" s="6"/>
      <c r="K9" s="6">
        <v>84396</v>
      </c>
      <c r="L9" s="6"/>
      <c r="M9" s="6">
        <v>1433755323</v>
      </c>
      <c r="N9" s="6"/>
      <c r="O9" s="6">
        <v>1061186509</v>
      </c>
      <c r="P9" s="6"/>
      <c r="Q9" s="6">
        <f t="shared" ref="Q9:Q54" si="1">M9-O9</f>
        <v>372568814</v>
      </c>
    </row>
    <row r="10" spans="1:17" x14ac:dyDescent="0.55000000000000004">
      <c r="A10" s="1" t="s">
        <v>15</v>
      </c>
      <c r="C10" s="6">
        <v>414158</v>
      </c>
      <c r="D10" s="6"/>
      <c r="E10" s="6">
        <v>1266958428</v>
      </c>
      <c r="F10" s="6"/>
      <c r="G10" s="6">
        <v>1136207155</v>
      </c>
      <c r="H10" s="6"/>
      <c r="I10" s="6">
        <f t="shared" si="0"/>
        <v>130751273</v>
      </c>
      <c r="J10" s="6"/>
      <c r="K10" s="6">
        <v>414158</v>
      </c>
      <c r="L10" s="6"/>
      <c r="M10" s="6">
        <v>1266958428</v>
      </c>
      <c r="N10" s="6"/>
      <c r="O10" s="6">
        <v>1136207155</v>
      </c>
      <c r="P10" s="6"/>
      <c r="Q10" s="6">
        <f t="shared" si="1"/>
        <v>130751273</v>
      </c>
    </row>
    <row r="11" spans="1:17" x14ac:dyDescent="0.55000000000000004">
      <c r="A11" s="1" t="s">
        <v>29</v>
      </c>
      <c r="C11" s="6">
        <v>155549</v>
      </c>
      <c r="D11" s="6"/>
      <c r="E11" s="6">
        <v>1014708314</v>
      </c>
      <c r="F11" s="6"/>
      <c r="G11" s="6">
        <v>936459417</v>
      </c>
      <c r="H11" s="6"/>
      <c r="I11" s="6">
        <f t="shared" si="0"/>
        <v>78248897</v>
      </c>
      <c r="J11" s="6"/>
      <c r="K11" s="6">
        <v>155549</v>
      </c>
      <c r="L11" s="6"/>
      <c r="M11" s="6">
        <v>1014708314</v>
      </c>
      <c r="N11" s="6"/>
      <c r="O11" s="6">
        <v>936459417</v>
      </c>
      <c r="P11" s="6"/>
      <c r="Q11" s="6">
        <f t="shared" si="1"/>
        <v>78248897</v>
      </c>
    </row>
    <row r="12" spans="1:17" x14ac:dyDescent="0.55000000000000004">
      <c r="A12" s="1" t="s">
        <v>31</v>
      </c>
      <c r="C12" s="6">
        <v>11938</v>
      </c>
      <c r="D12" s="6"/>
      <c r="E12" s="6">
        <v>215754519</v>
      </c>
      <c r="F12" s="6"/>
      <c r="G12" s="6">
        <v>170861575</v>
      </c>
      <c r="H12" s="6"/>
      <c r="I12" s="6">
        <f t="shared" si="0"/>
        <v>44892944</v>
      </c>
      <c r="J12" s="6"/>
      <c r="K12" s="6">
        <v>11938</v>
      </c>
      <c r="L12" s="6"/>
      <c r="M12" s="6">
        <v>215754519</v>
      </c>
      <c r="N12" s="6"/>
      <c r="O12" s="6">
        <v>170861575</v>
      </c>
      <c r="P12" s="6"/>
      <c r="Q12" s="6">
        <f t="shared" si="1"/>
        <v>44892944</v>
      </c>
    </row>
    <row r="13" spans="1:17" x14ac:dyDescent="0.55000000000000004">
      <c r="A13" s="1" t="s">
        <v>34</v>
      </c>
      <c r="C13" s="6">
        <v>90917</v>
      </c>
      <c r="D13" s="6"/>
      <c r="E13" s="6">
        <v>613116882</v>
      </c>
      <c r="F13" s="6"/>
      <c r="G13" s="6">
        <v>500477531</v>
      </c>
      <c r="H13" s="6"/>
      <c r="I13" s="6">
        <f t="shared" si="0"/>
        <v>112639351</v>
      </c>
      <c r="J13" s="6"/>
      <c r="K13" s="6">
        <v>90917</v>
      </c>
      <c r="L13" s="6"/>
      <c r="M13" s="6">
        <v>613116882</v>
      </c>
      <c r="N13" s="6"/>
      <c r="O13" s="6">
        <v>500477531</v>
      </c>
      <c r="P13" s="6"/>
      <c r="Q13" s="6">
        <f t="shared" si="1"/>
        <v>112639351</v>
      </c>
    </row>
    <row r="14" spans="1:17" x14ac:dyDescent="0.55000000000000004">
      <c r="A14" s="1" t="s">
        <v>17</v>
      </c>
      <c r="C14" s="6">
        <v>21424</v>
      </c>
      <c r="D14" s="6"/>
      <c r="E14" s="6">
        <v>788056849</v>
      </c>
      <c r="F14" s="6"/>
      <c r="G14" s="6">
        <v>492107578</v>
      </c>
      <c r="H14" s="6"/>
      <c r="I14" s="6">
        <f t="shared" si="0"/>
        <v>295949271</v>
      </c>
      <c r="J14" s="6"/>
      <c r="K14" s="6">
        <v>53906</v>
      </c>
      <c r="L14" s="6"/>
      <c r="M14" s="6">
        <v>1742521045</v>
      </c>
      <c r="N14" s="6"/>
      <c r="O14" s="6">
        <v>1238216537</v>
      </c>
      <c r="P14" s="6"/>
      <c r="Q14" s="6">
        <f t="shared" si="1"/>
        <v>504304508</v>
      </c>
    </row>
    <row r="15" spans="1:17" x14ac:dyDescent="0.55000000000000004">
      <c r="A15" s="1" t="s">
        <v>35</v>
      </c>
      <c r="C15" s="6">
        <v>84688</v>
      </c>
      <c r="D15" s="6"/>
      <c r="E15" s="6">
        <v>1377335123</v>
      </c>
      <c r="F15" s="6"/>
      <c r="G15" s="6">
        <v>1269005837</v>
      </c>
      <c r="H15" s="6"/>
      <c r="I15" s="6">
        <f t="shared" si="0"/>
        <v>108329286</v>
      </c>
      <c r="J15" s="6"/>
      <c r="K15" s="6">
        <v>150371</v>
      </c>
      <c r="L15" s="6"/>
      <c r="M15" s="6">
        <v>2369993628</v>
      </c>
      <c r="N15" s="6"/>
      <c r="O15" s="6">
        <v>2253231581</v>
      </c>
      <c r="P15" s="6"/>
      <c r="Q15" s="6">
        <f t="shared" si="1"/>
        <v>116762047</v>
      </c>
    </row>
    <row r="16" spans="1:17" x14ac:dyDescent="0.55000000000000004">
      <c r="A16" s="1" t="s">
        <v>16</v>
      </c>
      <c r="C16" s="6">
        <v>214208</v>
      </c>
      <c r="D16" s="6"/>
      <c r="E16" s="6">
        <v>1324526080</v>
      </c>
      <c r="F16" s="6"/>
      <c r="G16" s="6">
        <v>1002641201</v>
      </c>
      <c r="H16" s="6"/>
      <c r="I16" s="6">
        <f t="shared" si="0"/>
        <v>321884879</v>
      </c>
      <c r="J16" s="6"/>
      <c r="K16" s="6">
        <v>214208</v>
      </c>
      <c r="L16" s="6"/>
      <c r="M16" s="6">
        <v>1324526080</v>
      </c>
      <c r="N16" s="6"/>
      <c r="O16" s="6">
        <v>1002641201</v>
      </c>
      <c r="P16" s="6"/>
      <c r="Q16" s="6">
        <f t="shared" si="1"/>
        <v>321884879</v>
      </c>
    </row>
    <row r="17" spans="1:17" x14ac:dyDescent="0.55000000000000004">
      <c r="A17" s="1" t="s">
        <v>33</v>
      </c>
      <c r="C17" s="6">
        <v>9281</v>
      </c>
      <c r="D17" s="6"/>
      <c r="E17" s="6">
        <v>75471424</v>
      </c>
      <c r="F17" s="6"/>
      <c r="G17" s="6">
        <v>67113425</v>
      </c>
      <c r="H17" s="6"/>
      <c r="I17" s="6">
        <f t="shared" si="0"/>
        <v>8357999</v>
      </c>
      <c r="J17" s="6"/>
      <c r="K17" s="6">
        <v>9281</v>
      </c>
      <c r="L17" s="6"/>
      <c r="M17" s="6">
        <v>75471424</v>
      </c>
      <c r="N17" s="6"/>
      <c r="O17" s="6">
        <v>67113425</v>
      </c>
      <c r="P17" s="6"/>
      <c r="Q17" s="6">
        <f t="shared" si="1"/>
        <v>8357999</v>
      </c>
    </row>
    <row r="18" spans="1:17" x14ac:dyDescent="0.55000000000000004">
      <c r="A18" s="1" t="s">
        <v>39</v>
      </c>
      <c r="C18" s="6">
        <v>3732</v>
      </c>
      <c r="D18" s="6"/>
      <c r="E18" s="6">
        <v>667432344</v>
      </c>
      <c r="F18" s="6"/>
      <c r="G18" s="6">
        <v>635838423</v>
      </c>
      <c r="H18" s="6"/>
      <c r="I18" s="6">
        <f t="shared" si="0"/>
        <v>31593921</v>
      </c>
      <c r="J18" s="6"/>
      <c r="K18" s="6">
        <v>3732</v>
      </c>
      <c r="L18" s="6"/>
      <c r="M18" s="6">
        <v>667432344</v>
      </c>
      <c r="N18" s="6"/>
      <c r="O18" s="6">
        <v>635838423</v>
      </c>
      <c r="P18" s="6"/>
      <c r="Q18" s="6">
        <f t="shared" si="1"/>
        <v>31593921</v>
      </c>
    </row>
    <row r="19" spans="1:17" x14ac:dyDescent="0.55000000000000004">
      <c r="A19" s="1" t="s">
        <v>19</v>
      </c>
      <c r="C19" s="6">
        <v>123833</v>
      </c>
      <c r="D19" s="6"/>
      <c r="E19" s="6">
        <v>814946000</v>
      </c>
      <c r="F19" s="6"/>
      <c r="G19" s="6">
        <v>926784988</v>
      </c>
      <c r="H19" s="6"/>
      <c r="I19" s="6">
        <f t="shared" si="0"/>
        <v>-111838988</v>
      </c>
      <c r="J19" s="6"/>
      <c r="K19" s="6">
        <v>233616</v>
      </c>
      <c r="L19" s="6"/>
      <c r="M19" s="6">
        <v>1628012026</v>
      </c>
      <c r="N19" s="6"/>
      <c r="O19" s="6">
        <v>1748417640</v>
      </c>
      <c r="P19" s="6"/>
      <c r="Q19" s="6">
        <f t="shared" si="1"/>
        <v>-120405614</v>
      </c>
    </row>
    <row r="20" spans="1:17" x14ac:dyDescent="0.55000000000000004">
      <c r="A20" s="1" t="s">
        <v>27</v>
      </c>
      <c r="C20" s="6">
        <v>253441</v>
      </c>
      <c r="D20" s="6"/>
      <c r="E20" s="6">
        <v>2684979311</v>
      </c>
      <c r="F20" s="6"/>
      <c r="G20" s="6">
        <v>2379878189</v>
      </c>
      <c r="H20" s="6"/>
      <c r="I20" s="6">
        <f t="shared" si="0"/>
        <v>305101122</v>
      </c>
      <c r="J20" s="6"/>
      <c r="K20" s="6">
        <v>253441</v>
      </c>
      <c r="L20" s="6"/>
      <c r="M20" s="6">
        <v>2684979311</v>
      </c>
      <c r="N20" s="6"/>
      <c r="O20" s="6">
        <v>2379878189</v>
      </c>
      <c r="P20" s="6"/>
      <c r="Q20" s="6">
        <f t="shared" si="1"/>
        <v>305101122</v>
      </c>
    </row>
    <row r="21" spans="1:17" x14ac:dyDescent="0.55000000000000004">
      <c r="A21" s="1" t="s">
        <v>24</v>
      </c>
      <c r="C21" s="6">
        <v>4850</v>
      </c>
      <c r="D21" s="6"/>
      <c r="E21" s="6">
        <v>275544929</v>
      </c>
      <c r="F21" s="6"/>
      <c r="G21" s="6">
        <v>101938403</v>
      </c>
      <c r="H21" s="6"/>
      <c r="I21" s="6">
        <f t="shared" si="0"/>
        <v>173606526</v>
      </c>
      <c r="J21" s="6"/>
      <c r="K21" s="6">
        <v>4850</v>
      </c>
      <c r="L21" s="6"/>
      <c r="M21" s="6">
        <v>275544929</v>
      </c>
      <c r="N21" s="6"/>
      <c r="O21" s="6">
        <v>101938403</v>
      </c>
      <c r="P21" s="6"/>
      <c r="Q21" s="6">
        <f t="shared" si="1"/>
        <v>173606526</v>
      </c>
    </row>
    <row r="22" spans="1:17" x14ac:dyDescent="0.55000000000000004">
      <c r="A22" s="1" t="s">
        <v>22</v>
      </c>
      <c r="C22" s="6">
        <v>5505</v>
      </c>
      <c r="D22" s="6"/>
      <c r="E22" s="6">
        <v>210420536</v>
      </c>
      <c r="F22" s="6"/>
      <c r="G22" s="6">
        <v>167155654</v>
      </c>
      <c r="H22" s="6"/>
      <c r="I22" s="6">
        <f t="shared" si="0"/>
        <v>43264882</v>
      </c>
      <c r="J22" s="6"/>
      <c r="K22" s="6">
        <v>5505</v>
      </c>
      <c r="L22" s="6"/>
      <c r="M22" s="6">
        <v>210420536</v>
      </c>
      <c r="N22" s="6"/>
      <c r="O22" s="6">
        <v>167155654</v>
      </c>
      <c r="P22" s="6"/>
      <c r="Q22" s="6">
        <f t="shared" si="1"/>
        <v>43264882</v>
      </c>
    </row>
    <row r="23" spans="1:17" x14ac:dyDescent="0.55000000000000004">
      <c r="A23" s="1" t="s">
        <v>28</v>
      </c>
      <c r="C23" s="6">
        <v>2047</v>
      </c>
      <c r="D23" s="6"/>
      <c r="E23" s="6">
        <v>9395335</v>
      </c>
      <c r="F23" s="6"/>
      <c r="G23" s="6">
        <v>3896771</v>
      </c>
      <c r="H23" s="6"/>
      <c r="I23" s="6">
        <f t="shared" si="0"/>
        <v>5498564</v>
      </c>
      <c r="J23" s="6"/>
      <c r="K23" s="6">
        <v>2047</v>
      </c>
      <c r="L23" s="6"/>
      <c r="M23" s="6">
        <v>9395335</v>
      </c>
      <c r="N23" s="6"/>
      <c r="O23" s="6">
        <v>3896771</v>
      </c>
      <c r="P23" s="6"/>
      <c r="Q23" s="6">
        <f t="shared" si="1"/>
        <v>5498564</v>
      </c>
    </row>
    <row r="24" spans="1:17" x14ac:dyDescent="0.55000000000000004">
      <c r="A24" s="1" t="s">
        <v>36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55990</v>
      </c>
      <c r="L24" s="6"/>
      <c r="M24" s="6">
        <v>2448617958</v>
      </c>
      <c r="N24" s="6"/>
      <c r="O24" s="6">
        <v>2230365236</v>
      </c>
      <c r="P24" s="6"/>
      <c r="Q24" s="6">
        <f t="shared" si="1"/>
        <v>218252722</v>
      </c>
    </row>
    <row r="25" spans="1:17" x14ac:dyDescent="0.55000000000000004">
      <c r="A25" s="1" t="s">
        <v>128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79123</v>
      </c>
      <c r="L25" s="6"/>
      <c r="M25" s="6">
        <v>1139739435</v>
      </c>
      <c r="N25" s="6"/>
      <c r="O25" s="6">
        <v>1031979387</v>
      </c>
      <c r="P25" s="6"/>
      <c r="Q25" s="6">
        <f t="shared" si="1"/>
        <v>107760048</v>
      </c>
    </row>
    <row r="26" spans="1:17" x14ac:dyDescent="0.55000000000000004">
      <c r="A26" s="1" t="s">
        <v>129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67340</v>
      </c>
      <c r="L26" s="6"/>
      <c r="M26" s="6">
        <v>2026892111</v>
      </c>
      <c r="N26" s="6"/>
      <c r="O26" s="6">
        <v>1500200863</v>
      </c>
      <c r="P26" s="6"/>
      <c r="Q26" s="6">
        <f t="shared" si="1"/>
        <v>526691248</v>
      </c>
    </row>
    <row r="27" spans="1:17" x14ac:dyDescent="0.55000000000000004">
      <c r="A27" s="1" t="s">
        <v>43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31260</v>
      </c>
      <c r="L27" s="6"/>
      <c r="M27" s="6">
        <v>599370628</v>
      </c>
      <c r="N27" s="6"/>
      <c r="O27" s="6">
        <v>707219095</v>
      </c>
      <c r="P27" s="6"/>
      <c r="Q27" s="6">
        <f t="shared" si="1"/>
        <v>-107848467</v>
      </c>
    </row>
    <row r="28" spans="1:17" x14ac:dyDescent="0.55000000000000004">
      <c r="A28" s="1" t="s">
        <v>130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131465</v>
      </c>
      <c r="L28" s="6"/>
      <c r="M28" s="6">
        <v>1634752670</v>
      </c>
      <c r="N28" s="6"/>
      <c r="O28" s="6">
        <v>1388159608</v>
      </c>
      <c r="P28" s="6"/>
      <c r="Q28" s="6">
        <f t="shared" si="1"/>
        <v>246593062</v>
      </c>
    </row>
    <row r="29" spans="1:17" x14ac:dyDescent="0.55000000000000004">
      <c r="A29" s="1" t="s">
        <v>37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25231</v>
      </c>
      <c r="L29" s="6"/>
      <c r="M29" s="6">
        <v>325318607</v>
      </c>
      <c r="N29" s="6"/>
      <c r="O29" s="6">
        <v>356449882</v>
      </c>
      <c r="P29" s="6"/>
      <c r="Q29" s="6">
        <f t="shared" si="1"/>
        <v>-31131275</v>
      </c>
    </row>
    <row r="30" spans="1:17" x14ac:dyDescent="0.55000000000000004">
      <c r="A30" s="1" t="s">
        <v>131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311717</v>
      </c>
      <c r="L30" s="6"/>
      <c r="M30" s="6">
        <v>1226476689</v>
      </c>
      <c r="N30" s="6"/>
      <c r="O30" s="6">
        <v>1593828265</v>
      </c>
      <c r="P30" s="6"/>
      <c r="Q30" s="6">
        <f t="shared" si="1"/>
        <v>-367351576</v>
      </c>
    </row>
    <row r="31" spans="1:17" x14ac:dyDescent="0.55000000000000004">
      <c r="A31" s="1" t="s">
        <v>32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75497</v>
      </c>
      <c r="L31" s="6"/>
      <c r="M31" s="6">
        <v>251425292</v>
      </c>
      <c r="N31" s="6"/>
      <c r="O31" s="6">
        <v>319108036</v>
      </c>
      <c r="P31" s="6"/>
      <c r="Q31" s="6">
        <f t="shared" si="1"/>
        <v>-67682744</v>
      </c>
    </row>
    <row r="32" spans="1:17" x14ac:dyDescent="0.55000000000000004">
      <c r="A32" s="1" t="s">
        <v>40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38663</v>
      </c>
      <c r="L32" s="6"/>
      <c r="M32" s="6">
        <v>644943946</v>
      </c>
      <c r="N32" s="6"/>
      <c r="O32" s="6">
        <v>579853132</v>
      </c>
      <c r="P32" s="6"/>
      <c r="Q32" s="6">
        <f t="shared" si="1"/>
        <v>65090814</v>
      </c>
    </row>
    <row r="33" spans="1:17" x14ac:dyDescent="0.55000000000000004">
      <c r="A33" s="1" t="s">
        <v>132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187058</v>
      </c>
      <c r="L33" s="6"/>
      <c r="M33" s="6">
        <v>1669257080</v>
      </c>
      <c r="N33" s="6"/>
      <c r="O33" s="6">
        <v>1766900098</v>
      </c>
      <c r="P33" s="6"/>
      <c r="Q33" s="6">
        <f t="shared" si="1"/>
        <v>-97643018</v>
      </c>
    </row>
    <row r="34" spans="1:17" x14ac:dyDescent="0.55000000000000004">
      <c r="A34" s="1" t="s">
        <v>133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50073</v>
      </c>
      <c r="L34" s="6"/>
      <c r="M34" s="6">
        <v>245405913</v>
      </c>
      <c r="N34" s="6"/>
      <c r="O34" s="6">
        <v>193198963</v>
      </c>
      <c r="P34" s="6"/>
      <c r="Q34" s="6">
        <f t="shared" si="1"/>
        <v>52206950</v>
      </c>
    </row>
    <row r="35" spans="1:17" x14ac:dyDescent="0.55000000000000004">
      <c r="A35" s="1" t="s">
        <v>134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23745</v>
      </c>
      <c r="L35" s="6"/>
      <c r="M35" s="6">
        <v>1871499109</v>
      </c>
      <c r="N35" s="6"/>
      <c r="O35" s="6">
        <v>1711136739</v>
      </c>
      <c r="P35" s="6"/>
      <c r="Q35" s="6">
        <f t="shared" si="1"/>
        <v>160362370</v>
      </c>
    </row>
    <row r="36" spans="1:17" x14ac:dyDescent="0.55000000000000004">
      <c r="A36" s="1" t="s">
        <v>18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16774</v>
      </c>
      <c r="L36" s="6"/>
      <c r="M36" s="6">
        <v>159081423</v>
      </c>
      <c r="N36" s="6"/>
      <c r="O36" s="6">
        <v>131118636</v>
      </c>
      <c r="P36" s="6"/>
      <c r="Q36" s="6">
        <f t="shared" si="1"/>
        <v>27962787</v>
      </c>
    </row>
    <row r="37" spans="1:17" x14ac:dyDescent="0.55000000000000004">
      <c r="A37" s="1" t="s">
        <v>26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87086</v>
      </c>
      <c r="L37" s="6"/>
      <c r="M37" s="6">
        <v>1300327428</v>
      </c>
      <c r="N37" s="6"/>
      <c r="O37" s="6">
        <v>1583421330</v>
      </c>
      <c r="P37" s="6"/>
      <c r="Q37" s="6">
        <f t="shared" si="1"/>
        <v>-283093902</v>
      </c>
    </row>
    <row r="38" spans="1:17" x14ac:dyDescent="0.55000000000000004">
      <c r="A38" s="1" t="s">
        <v>135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150000</v>
      </c>
      <c r="L38" s="6"/>
      <c r="M38" s="6">
        <v>1193535080</v>
      </c>
      <c r="N38" s="6"/>
      <c r="O38" s="6">
        <v>1193535080</v>
      </c>
      <c r="P38" s="6"/>
      <c r="Q38" s="6">
        <f t="shared" si="1"/>
        <v>0</v>
      </c>
    </row>
    <row r="39" spans="1:17" x14ac:dyDescent="0.55000000000000004">
      <c r="A39" s="1" t="s">
        <v>136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9362</v>
      </c>
      <c r="L39" s="6"/>
      <c r="M39" s="6">
        <v>361571435</v>
      </c>
      <c r="N39" s="6"/>
      <c r="O39" s="6">
        <v>280635276</v>
      </c>
      <c r="P39" s="6"/>
      <c r="Q39" s="6">
        <f t="shared" si="1"/>
        <v>80936159</v>
      </c>
    </row>
    <row r="40" spans="1:17" x14ac:dyDescent="0.55000000000000004">
      <c r="A40" s="1" t="s">
        <v>137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3277</v>
      </c>
      <c r="L40" s="6"/>
      <c r="M40" s="6">
        <v>65639371</v>
      </c>
      <c r="N40" s="6"/>
      <c r="O40" s="6">
        <v>47505263</v>
      </c>
      <c r="P40" s="6"/>
      <c r="Q40" s="6">
        <f t="shared" si="1"/>
        <v>18134108</v>
      </c>
    </row>
    <row r="41" spans="1:17" x14ac:dyDescent="0.55000000000000004">
      <c r="A41" s="1" t="s">
        <v>138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31605</v>
      </c>
      <c r="L41" s="6"/>
      <c r="M41" s="6">
        <v>433580096</v>
      </c>
      <c r="N41" s="6"/>
      <c r="O41" s="6">
        <v>392874816</v>
      </c>
      <c r="P41" s="6"/>
      <c r="Q41" s="6">
        <f t="shared" si="1"/>
        <v>40705280</v>
      </c>
    </row>
    <row r="42" spans="1:17" x14ac:dyDescent="0.55000000000000004">
      <c r="A42" s="1" t="s">
        <v>139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339</v>
      </c>
      <c r="L42" s="6"/>
      <c r="M42" s="6">
        <v>18559110</v>
      </c>
      <c r="N42" s="6"/>
      <c r="O42" s="6">
        <v>8482353</v>
      </c>
      <c r="P42" s="6"/>
      <c r="Q42" s="6">
        <f t="shared" si="1"/>
        <v>10076757</v>
      </c>
    </row>
    <row r="43" spans="1:17" x14ac:dyDescent="0.55000000000000004">
      <c r="A43" s="1" t="s">
        <v>140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123833</v>
      </c>
      <c r="L43" s="6"/>
      <c r="M43" s="6">
        <v>916289546</v>
      </c>
      <c r="N43" s="6"/>
      <c r="O43" s="6">
        <v>591570262</v>
      </c>
      <c r="P43" s="6"/>
      <c r="Q43" s="6">
        <f t="shared" si="1"/>
        <v>324719284</v>
      </c>
    </row>
    <row r="44" spans="1:17" x14ac:dyDescent="0.55000000000000004">
      <c r="A44" s="1" t="s">
        <v>141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170</v>
      </c>
      <c r="L44" s="6"/>
      <c r="M44" s="6">
        <v>12424788</v>
      </c>
      <c r="N44" s="6"/>
      <c r="O44" s="6">
        <v>6771869</v>
      </c>
      <c r="P44" s="6"/>
      <c r="Q44" s="6">
        <f t="shared" si="1"/>
        <v>5652919</v>
      </c>
    </row>
    <row r="45" spans="1:17" x14ac:dyDescent="0.55000000000000004">
      <c r="A45" s="1" t="s">
        <v>142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9897</v>
      </c>
      <c r="L45" s="6"/>
      <c r="M45" s="6">
        <v>544572431</v>
      </c>
      <c r="N45" s="6"/>
      <c r="O45" s="6">
        <v>410388615</v>
      </c>
      <c r="P45" s="6"/>
      <c r="Q45" s="6">
        <f t="shared" si="1"/>
        <v>134183816</v>
      </c>
    </row>
    <row r="46" spans="1:17" x14ac:dyDescent="0.55000000000000004">
      <c r="A46" s="1" t="s">
        <v>143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852</v>
      </c>
      <c r="L46" s="6"/>
      <c r="M46" s="6">
        <v>10674513</v>
      </c>
      <c r="N46" s="6"/>
      <c r="O46" s="6">
        <v>6687181</v>
      </c>
      <c r="P46" s="6"/>
      <c r="Q46" s="6">
        <f t="shared" si="1"/>
        <v>3987332</v>
      </c>
    </row>
    <row r="47" spans="1:17" x14ac:dyDescent="0.55000000000000004">
      <c r="A47" s="1" t="s">
        <v>144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863</v>
      </c>
      <c r="L47" s="6"/>
      <c r="M47" s="6">
        <v>10631310</v>
      </c>
      <c r="N47" s="6"/>
      <c r="O47" s="6">
        <v>5337102</v>
      </c>
      <c r="P47" s="6"/>
      <c r="Q47" s="6">
        <f t="shared" si="1"/>
        <v>5294208</v>
      </c>
    </row>
    <row r="48" spans="1:17" x14ac:dyDescent="0.55000000000000004">
      <c r="A48" s="1" t="s">
        <v>122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9753</v>
      </c>
      <c r="L48" s="6"/>
      <c r="M48" s="6">
        <v>43630000</v>
      </c>
      <c r="N48" s="6"/>
      <c r="O48" s="6">
        <v>21475220</v>
      </c>
      <c r="P48" s="6"/>
      <c r="Q48" s="6">
        <f t="shared" si="1"/>
        <v>22154780</v>
      </c>
    </row>
    <row r="49" spans="1:17" x14ac:dyDescent="0.55000000000000004">
      <c r="A49" s="1" t="s">
        <v>145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58515</v>
      </c>
      <c r="L49" s="6"/>
      <c r="M49" s="6">
        <v>259439750</v>
      </c>
      <c r="N49" s="6"/>
      <c r="O49" s="6">
        <v>175111710</v>
      </c>
      <c r="P49" s="6"/>
      <c r="Q49" s="6">
        <f t="shared" si="1"/>
        <v>84328040</v>
      </c>
    </row>
    <row r="50" spans="1:17" x14ac:dyDescent="0.55000000000000004">
      <c r="A50" s="1" t="s">
        <v>146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181</v>
      </c>
      <c r="L50" s="6"/>
      <c r="M50" s="6">
        <v>6447216</v>
      </c>
      <c r="N50" s="6"/>
      <c r="O50" s="6">
        <v>5887603</v>
      </c>
      <c r="P50" s="6"/>
      <c r="Q50" s="6">
        <f t="shared" si="1"/>
        <v>559613</v>
      </c>
    </row>
    <row r="51" spans="1:17" x14ac:dyDescent="0.55000000000000004">
      <c r="A51" s="1" t="s">
        <v>63</v>
      </c>
      <c r="C51" s="6">
        <v>3856</v>
      </c>
      <c r="D51" s="6"/>
      <c r="E51" s="6">
        <v>3856000000</v>
      </c>
      <c r="F51" s="6"/>
      <c r="G51" s="6">
        <v>3376885220</v>
      </c>
      <c r="H51" s="6"/>
      <c r="I51" s="6">
        <f t="shared" si="0"/>
        <v>479114780</v>
      </c>
      <c r="J51" s="6"/>
      <c r="K51" s="6">
        <v>3856</v>
      </c>
      <c r="L51" s="6"/>
      <c r="M51" s="6">
        <v>3856000000</v>
      </c>
      <c r="N51" s="6"/>
      <c r="O51" s="6">
        <v>3376885220</v>
      </c>
      <c r="P51" s="6"/>
      <c r="Q51" s="6">
        <f t="shared" si="1"/>
        <v>479114780</v>
      </c>
    </row>
    <row r="52" spans="1:17" x14ac:dyDescent="0.55000000000000004">
      <c r="A52" s="1" t="s">
        <v>147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361</v>
      </c>
      <c r="L52" s="6"/>
      <c r="M52" s="6">
        <v>361000000</v>
      </c>
      <c r="N52" s="6"/>
      <c r="O52" s="6">
        <v>351735429</v>
      </c>
      <c r="P52" s="6"/>
      <c r="Q52" s="6">
        <f t="shared" si="1"/>
        <v>9264571</v>
      </c>
    </row>
    <row r="53" spans="1:17" x14ac:dyDescent="0.55000000000000004">
      <c r="A53" s="1" t="s">
        <v>148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4033</v>
      </c>
      <c r="L53" s="6"/>
      <c r="M53" s="6">
        <v>4033000000</v>
      </c>
      <c r="N53" s="6"/>
      <c r="O53" s="6">
        <v>3596985578</v>
      </c>
      <c r="P53" s="6"/>
      <c r="Q53" s="6">
        <f t="shared" si="1"/>
        <v>436014422</v>
      </c>
    </row>
    <row r="54" spans="1:17" x14ac:dyDescent="0.55000000000000004">
      <c r="A54" s="1" t="s">
        <v>149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6549</v>
      </c>
      <c r="L54" s="6"/>
      <c r="M54" s="6">
        <v>6184998771</v>
      </c>
      <c r="N54" s="6"/>
      <c r="O54" s="6">
        <v>5828352397</v>
      </c>
      <c r="P54" s="6"/>
      <c r="Q54" s="6">
        <f t="shared" si="1"/>
        <v>356646374</v>
      </c>
    </row>
    <row r="55" spans="1:17" ht="24.75" thickBot="1" x14ac:dyDescent="0.6">
      <c r="C55" s="6"/>
      <c r="D55" s="6"/>
      <c r="E55" s="7">
        <f>SUM(E8:E54)</f>
        <v>17392780041</v>
      </c>
      <c r="F55" s="6"/>
      <c r="G55" s="7">
        <f>SUM(G8:G54)</f>
        <v>14988907246</v>
      </c>
      <c r="H55" s="6"/>
      <c r="I55" s="7">
        <f>SUM(I8:I54)</f>
        <v>2403872795</v>
      </c>
      <c r="J55" s="6"/>
      <c r="K55" s="6"/>
      <c r="L55" s="6"/>
      <c r="M55" s="7">
        <f>SUM(M8:M54)</f>
        <v>51054890475</v>
      </c>
      <c r="N55" s="6"/>
      <c r="O55" s="7">
        <f>SUM(O8:O54)</f>
        <v>46326197254</v>
      </c>
      <c r="P55" s="6"/>
      <c r="Q55" s="7">
        <f>SUM(Q8:Q54)</f>
        <v>4728693221</v>
      </c>
    </row>
    <row r="56" spans="1:17" ht="24.75" thickTop="1" x14ac:dyDescent="0.55000000000000004"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x14ac:dyDescent="0.55000000000000004">
      <c r="G57" s="3"/>
      <c r="I57" s="3"/>
      <c r="O57" s="3"/>
      <c r="Q57" s="16"/>
    </row>
    <row r="60" spans="1:17" x14ac:dyDescent="0.55000000000000004"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x14ac:dyDescent="0.55000000000000004">
      <c r="G61" s="3"/>
      <c r="I61" s="3"/>
      <c r="O61" s="3"/>
      <c r="Q6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2021-09-29T13:40:21Z</dcterms:created>
  <dcterms:modified xsi:type="dcterms:W3CDTF">2021-10-02T13:53:46Z</dcterms:modified>
</cp:coreProperties>
</file>