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ghayouri\Desktop\مرداد 1400\"/>
    </mc:Choice>
  </mc:AlternateContent>
  <xr:revisionPtr revIDLastSave="0" documentId="13_ncr:1_{1DF5A440-2F25-4362-8C9C-83474381B3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" sheetId="6" r:id="rId4"/>
    <sheet name="جمع درآمدها" sheetId="15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</sheets>
  <calcPr calcId="191029"/>
</workbook>
</file>

<file path=xl/calcChain.xml><?xml version="1.0" encoding="utf-8"?>
<calcChain xmlns="http://schemas.openxmlformats.org/spreadsheetml/2006/main">
  <c r="G8" i="13" l="1"/>
  <c r="G9" i="13" s="1"/>
  <c r="U57" i="11"/>
  <c r="K57" i="11"/>
  <c r="G10" i="15"/>
  <c r="AK15" i="3"/>
  <c r="Y38" i="1"/>
  <c r="C9" i="15"/>
  <c r="C8" i="15"/>
  <c r="E9" i="13"/>
  <c r="I9" i="13"/>
  <c r="K8" i="13" s="1"/>
  <c r="K9" i="13" s="1"/>
  <c r="Q9" i="12"/>
  <c r="Q10" i="12"/>
  <c r="Q11" i="12"/>
  <c r="Q12" i="12"/>
  <c r="Q13" i="12"/>
  <c r="Q14" i="12"/>
  <c r="Q15" i="12"/>
  <c r="Q16" i="12"/>
  <c r="Q8" i="12"/>
  <c r="I9" i="12"/>
  <c r="I10" i="12"/>
  <c r="I11" i="12"/>
  <c r="I12" i="12"/>
  <c r="I13" i="12"/>
  <c r="I14" i="12"/>
  <c r="I15" i="12"/>
  <c r="I16" i="12"/>
  <c r="I8" i="12"/>
  <c r="O17" i="12"/>
  <c r="M17" i="12"/>
  <c r="K17" i="12"/>
  <c r="G17" i="12"/>
  <c r="E17" i="12"/>
  <c r="C17" i="12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8" i="11"/>
  <c r="C57" i="11"/>
  <c r="E57" i="11"/>
  <c r="G57" i="11"/>
  <c r="M57" i="11"/>
  <c r="O57" i="11"/>
  <c r="Q57" i="11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8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8" i="10"/>
  <c r="O43" i="10"/>
  <c r="M43" i="10"/>
  <c r="I43" i="10"/>
  <c r="G43" i="10"/>
  <c r="E43" i="10"/>
  <c r="Q8" i="9"/>
  <c r="Q43" i="9" s="1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8" i="9"/>
  <c r="E43" i="9"/>
  <c r="G43" i="9"/>
  <c r="M43" i="9"/>
  <c r="O43" i="9"/>
  <c r="Q28" i="8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8" i="8"/>
  <c r="S28" i="8" s="1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I28" i="8"/>
  <c r="K28" i="8"/>
  <c r="O28" i="8"/>
  <c r="S9" i="7"/>
  <c r="Q9" i="7"/>
  <c r="O9" i="7"/>
  <c r="M9" i="7"/>
  <c r="K9" i="7"/>
  <c r="I9" i="7"/>
  <c r="K10" i="6"/>
  <c r="M10" i="6"/>
  <c r="O10" i="6"/>
  <c r="Q10" i="6"/>
  <c r="AI15" i="3"/>
  <c r="AG15" i="3"/>
  <c r="AA15" i="3"/>
  <c r="W15" i="3"/>
  <c r="S15" i="3"/>
  <c r="Q15" i="3"/>
  <c r="G38" i="1"/>
  <c r="W38" i="1"/>
  <c r="U38" i="1"/>
  <c r="O38" i="1"/>
  <c r="K38" i="1"/>
  <c r="E38" i="1"/>
  <c r="Q43" i="10" l="1"/>
  <c r="M28" i="8"/>
  <c r="S10" i="6"/>
  <c r="Q17" i="12"/>
  <c r="I17" i="12"/>
  <c r="S57" i="11"/>
  <c r="I57" i="11"/>
  <c r="C7" i="15" s="1"/>
  <c r="I43" i="9"/>
  <c r="C10" i="15" l="1"/>
  <c r="E8" i="15" l="1"/>
  <c r="E9" i="15"/>
  <c r="E7" i="15"/>
  <c r="E10" i="15" s="1"/>
</calcChain>
</file>

<file path=xl/sharedStrings.xml><?xml version="1.0" encoding="utf-8"?>
<sst xmlns="http://schemas.openxmlformats.org/spreadsheetml/2006/main" count="610" uniqueCount="165">
  <si>
    <t>صندوق سرمایه‌گذاری مشترک مدرسه کسب و کار صوفی رازی</t>
  </si>
  <si>
    <t>صورت وضعیت پورتفوی</t>
  </si>
  <si>
    <t>برای ماه منتهی به 1400/05/31</t>
  </si>
  <si>
    <t>نام شرکت</t>
  </si>
  <si>
    <t>1400/04/31</t>
  </si>
  <si>
    <t>تغییرات طی دوره</t>
  </si>
  <si>
    <t>1400/05/31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</si>
  <si>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</si>
  <si>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</si>
  <si>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</si>
  <si>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</si>
  <si>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</si>
  <si>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</si>
  <si>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</si>
  <si>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</si>
  <si>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سینا</t>
  </si>
  <si>
    <t>پالایش نفت بندرعباس</t>
  </si>
  <si>
    <t>پالایش نفت تبریز</t>
  </si>
  <si>
    <t>پتروشیمی تندگویان</t>
  </si>
  <si>
    <t>تامین سرمایه نوین</t>
  </si>
  <si>
    <t>توسعه‌معادن‌وفلزات‌</t>
  </si>
  <si>
    <t>حفاری شمال</t>
  </si>
  <si>
    <t>زغال سنگ پروده طبس</t>
  </si>
  <si>
    <t>سپید ماکیان</t>
  </si>
  <si>
    <t>سخت آژند</t>
  </si>
  <si>
    <t>سرمایه گذاری صدرتامین</t>
  </si>
  <si>
    <t>سرمایه‌ گذاری‌ پارس‌ توشه‌</t>
  </si>
  <si>
    <t>سرمایه‌گذاری‌ صنعت‌ نفت‌</t>
  </si>
  <si>
    <t>سرمایه‌گذاری‌صندوق‌بازنشستگی‌</t>
  </si>
  <si>
    <t>سهامی ذوب آهن  اصفهان</t>
  </si>
  <si>
    <t>شرکت بهمن لیزینگ</t>
  </si>
  <si>
    <t>فروسیلیس‌ ایران‌</t>
  </si>
  <si>
    <t>فولاد  خوزستان</t>
  </si>
  <si>
    <t>فولاد امیرکبیرکاشان</t>
  </si>
  <si>
    <t>فولاد مبارکه اصفهان</t>
  </si>
  <si>
    <t>گسترش نفت و گاز پارسیان</t>
  </si>
  <si>
    <t>م .صنایع و معادن احیاء سپاهان</t>
  </si>
  <si>
    <t>مبین انرژی خلیج فارس</t>
  </si>
  <si>
    <t>مخابرات ایران</t>
  </si>
  <si>
    <t>نفت‌ بهران‌</t>
  </si>
  <si>
    <t>کشتیرانی جمهوری اسلامی ایران</t>
  </si>
  <si>
    <t>سرمایه گذاری سیمان تامین</t>
  </si>
  <si>
    <t>س. و خدمات مدیریت صند. ب کشوری</t>
  </si>
  <si>
    <t>سرمایه گذاری هامون صبا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</si>
  <si>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</si>
  <si>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</si>
  <si>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</si>
  <si>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</si>
  <si>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</si>
  <si>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</si>
  <si>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</si>
  <si>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</si>
  <si>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</si>
  <si>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اسنادخزانه-م11بودجه98-001013</t>
  </si>
  <si>
    <t>بله</t>
  </si>
  <si>
    <t>1398/07/09</t>
  </si>
  <si>
    <t>1400/10/13</t>
  </si>
  <si>
    <t>اسنادخزانه-م12بودجه98-001111</t>
  </si>
  <si>
    <t>1398/09/13</t>
  </si>
  <si>
    <t>1400/11/11</t>
  </si>
  <si>
    <t>اسنادخزانه-م18بودجه97-000525</t>
  </si>
  <si>
    <t>1398/03/22</t>
  </si>
  <si>
    <t>1400/05/25</t>
  </si>
  <si>
    <t>اسنادخزانه-م3بودجه99-011110</t>
  </si>
  <si>
    <t>1399/06/22</t>
  </si>
  <si>
    <t>1401/11/10</t>
  </si>
  <si>
    <t>اسنادخزانه-م8بودجه98-000817</t>
  </si>
  <si>
    <t>1398/09/16</t>
  </si>
  <si>
    <t>1400/08/17</t>
  </si>
  <si>
    <t>اسنادخزانه-م9بودجه98-000923</t>
  </si>
  <si>
    <t>1398/07/23</t>
  </si>
  <si>
    <t>1400/09/23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</si>
  <si>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</si>
  <si>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</si>
  <si>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</si>
  <si>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</si>
  <si>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</si>
  <si>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</si>
  <si>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</si>
  <si>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</si>
  <si>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</si>
  <si>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مستقل مرکزی</t>
  </si>
  <si>
    <t>8874399573</t>
  </si>
  <si>
    <t>سپرده کوتاه مدت</t>
  </si>
  <si>
    <t>1398/12/04</t>
  </si>
  <si>
    <t>بانک پاسارگاد هفت تیر</t>
  </si>
  <si>
    <t>207-8100-15444444-1</t>
  </si>
  <si>
    <t>1399/06/24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</si>
  <si>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</si>
  <si>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</si>
  <si>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</si>
  <si>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</si>
  <si>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</si>
  <si>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</si>
  <si>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</si>
  <si>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</si>
  <si>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</si>
  <si>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</si>
  <si>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</si>
  <si>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</si>
  <si>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</si>
  <si>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</si>
  <si>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</si>
  <si>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</si>
  <si>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1400/03/31</t>
  </si>
  <si>
    <t>1400/03/04</t>
  </si>
  <si>
    <t>1400/04/26</t>
  </si>
  <si>
    <t>1400/04/24</t>
  </si>
  <si>
    <t>1400/04/14</t>
  </si>
  <si>
    <t>1400/05/11</t>
  </si>
  <si>
    <t>1400/04/09</t>
  </si>
  <si>
    <t>1400/04/27</t>
  </si>
  <si>
    <t>1400/04/12</t>
  </si>
  <si>
    <t>1400/04/22</t>
  </si>
  <si>
    <t>1400/03/11</t>
  </si>
  <si>
    <t>1400/05/20</t>
  </si>
  <si>
    <t>1400/03/25</t>
  </si>
  <si>
    <t>1400/03/05</t>
  </si>
  <si>
    <t>لیزینگ کارآفرین</t>
  </si>
  <si>
    <t>1400/04/07</t>
  </si>
  <si>
    <t>بهای فروش</t>
  </si>
  <si>
    <t>ارزش دفتری</t>
  </si>
  <si>
    <t>سود و زیان ناشی از تغییر قیمت</t>
  </si>
  <si>
    <t>سود و زیان ناشی از فروش</t>
  </si>
  <si>
    <t>سرمایه‌گذاری‌ سپه‌</t>
  </si>
  <si>
    <t>تراکتورسازی‌ایران‌</t>
  </si>
  <si>
    <t>پالایش نفت اصفهان</t>
  </si>
  <si>
    <t>بانک ملت</t>
  </si>
  <si>
    <t>پالایش نفت تهران</t>
  </si>
  <si>
    <t>سرمایه گذاری ملت</t>
  </si>
  <si>
    <t>فروشگاههای زنجیره ای افق کوروش</t>
  </si>
  <si>
    <t>ح . سرمایه گذاری صدرتامین</t>
  </si>
  <si>
    <t>صنعت غذایی کورش</t>
  </si>
  <si>
    <t>مدیریت سرمایه گذاری کوثربهمن</t>
  </si>
  <si>
    <t>فرآوری معدنی اپال کانی پارس</t>
  </si>
  <si>
    <t>صنایع چوب خزر کاسپین</t>
  </si>
  <si>
    <t>ح . تامین سرمایه نوین</t>
  </si>
  <si>
    <t>سپیدار سیستم آسیا</t>
  </si>
  <si>
    <t>پتروشیمی بوعلی سینا</t>
  </si>
  <si>
    <t>تولید و توسعه سرب روی ایرانیان</t>
  </si>
  <si>
    <t>گسترش صنایع روی ایرانیان</t>
  </si>
  <si>
    <t>گ.مدیریت ارزش سرمایه ص ب کشوری</t>
  </si>
  <si>
    <t>محصولات کاغذی لطیف</t>
  </si>
  <si>
    <t>اسنادخزانه-م4بودجه97-991022</t>
  </si>
  <si>
    <t>اسنادخزانه-م5بودجه98-000422</t>
  </si>
  <si>
    <t>اسنادخزانه-م4بودجه98-000421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</si>
  <si>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</si>
  <si>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</si>
  <si>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</si>
  <si>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</si>
  <si>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</si>
  <si>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</si>
  <si>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</si>
  <si>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</si>
  <si>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</si>
  <si>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</si>
  <si>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</si>
  <si>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</si>
  <si>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سرمایه‌گذاری در سهام</t>
  </si>
  <si>
    <t>سرمایه‌گذاری در اوراق بهادار</t>
  </si>
  <si>
    <t>درآمد سپرده بانکی</t>
  </si>
  <si>
    <t>1400/05/01</t>
  </si>
  <si>
    <t>-</t>
  </si>
  <si>
    <t>از ابتدای سال مالی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</si>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</sst>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  <font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3" fillId="0" borderId="0" xfId="0" applyFont="1"/>
    <xf numFmtId="3" fontId="1" fillId="0" borderId="0" xfId="0" applyNumberFormat="1" applyFont="1"/>
    <xf numFmtId="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3" fontId="1" fillId="0" borderId="2" xfId="0" applyNumberFormat="1" applyFont="1" applyBorder="1" applyAlignment="1">
      <alignment horizontal="center"/>
    </xf>
    <xf numFmtId="37" fontId="1" fillId="0" borderId="0" xfId="0" applyNumberFormat="1" applyFont="1" applyAlignment="1">
      <alignment horizontal="center"/>
    </xf>
    <xf numFmtId="37" fontId="1" fillId="0" borderId="2" xfId="0" applyNumberFormat="1" applyFont="1" applyBorder="1" applyAlignment="1">
      <alignment horizontal="center"/>
    </xf>
    <xf numFmtId="3" fontId="1" fillId="0" borderId="2" xfId="0" applyNumberFormat="1" applyFont="1" applyBorder="1"/>
    <xf numFmtId="9" fontId="1" fillId="0" borderId="0" xfId="0" applyNumberFormat="1" applyFont="1" applyAlignment="1">
      <alignment horizontal="center"/>
    </xf>
    <xf numFmtId="37" fontId="1" fillId="0" borderId="0" xfId="0" applyNumberFormat="1" applyFont="1" applyAlignment="1"/>
    <xf numFmtId="37" fontId="1" fillId="0" borderId="0" xfId="0" applyNumberFormat="1" applyFont="1"/>
    <xf numFmtId="10" fontId="1" fillId="0" borderId="0" xfId="2" applyNumberFormat="1" applyFont="1" applyAlignment="1">
      <alignment horizontal="center"/>
    </xf>
    <xf numFmtId="10" fontId="1" fillId="0" borderId="2" xfId="0" applyNumberFormat="1" applyFont="1" applyBorder="1" applyAlignment="1">
      <alignment horizontal="center"/>
    </xf>
    <xf numFmtId="164" fontId="1" fillId="0" borderId="0" xfId="1" applyNumberFormat="1" applyFont="1"/>
    <xf numFmtId="10" fontId="1" fillId="0" borderId="2" xfId="2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228600</xdr:colOff>
          <xdr:row>34</xdr:row>
          <xdr:rowOff>85725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A9F7E4FC-B163-4221-962F-FF3E586814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2D905-216E-4280-B70A-A0CD15CF396C}">
  <dimension ref="A1"/>
  <sheetViews>
    <sheetView rightToLeft="1" tabSelected="1" view="pageBreakPreview" zoomScale="60" zoomScaleNormal="100" workbookViewId="0">
      <selection activeCell="R28" sqref="R28"/>
    </sheetView>
  </sheetViews>
  <sheetFormatPr defaultRowHeight="15" x14ac:dyDescent="0.25"/>
  <sheetData/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228600</xdr:colOff>
                <xdr:row>34</xdr:row>
                <xdr:rowOff>85725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58"/>
  <sheetViews>
    <sheetView rightToLeft="1" topLeftCell="A45" workbookViewId="0">
      <selection activeCell="K61" sqref="K61"/>
    </sheetView>
  </sheetViews>
  <sheetFormatPr defaultRowHeight="24" x14ac:dyDescent="0.55000000000000004"/>
  <cols>
    <col min="1" max="1" width="35.7109375" style="1" bestFit="1" customWidth="1"/>
    <col min="2" max="2" width="1" style="1" customWidth="1"/>
    <col min="3" max="3" width="18.710937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5.5703125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9.42578125" style="1" bestFit="1" customWidth="1"/>
    <col min="16" max="16" width="1" style="1" customWidth="1"/>
    <col min="17" max="17" width="15.5703125" style="1" bestFit="1" customWidth="1"/>
    <col min="18" max="18" width="1" style="1" customWidth="1"/>
    <col min="19" max="19" width="15.5703125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 x14ac:dyDescent="0.55000000000000004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spans="1:21" ht="24.75" x14ac:dyDescent="0.55000000000000004">
      <c r="A3" s="17" t="s">
        <v>88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1" ht="24.75" x14ac:dyDescent="0.55000000000000004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</row>
    <row r="6" spans="1:21" ht="24.75" x14ac:dyDescent="0.55000000000000004">
      <c r="A6" s="18" t="s">
        <v>3</v>
      </c>
      <c r="C6" s="19" t="s">
        <v>90</v>
      </c>
      <c r="D6" s="19" t="s">
        <v>90</v>
      </c>
      <c r="E6" s="19" t="s">
        <v>90</v>
      </c>
      <c r="F6" s="19" t="s">
        <v>90</v>
      </c>
      <c r="G6" s="19" t="s">
        <v>90</v>
      </c>
      <c r="H6" s="19" t="s">
        <v>90</v>
      </c>
      <c r="I6" s="19" t="s">
        <v>90</v>
      </c>
      <c r="J6" s="19" t="s">
        <v>90</v>
      </c>
      <c r="K6" s="19" t="s">
        <v>90</v>
      </c>
      <c r="M6" s="19" t="s">
        <v>91</v>
      </c>
      <c r="N6" s="19" t="s">
        <v>91</v>
      </c>
      <c r="O6" s="19" t="s">
        <v>91</v>
      </c>
      <c r="P6" s="19" t="s">
        <v>91</v>
      </c>
      <c r="Q6" s="19" t="s">
        <v>91</v>
      </c>
      <c r="R6" s="19" t="s">
        <v>91</v>
      </c>
      <c r="S6" s="19" t="s">
        <v>91</v>
      </c>
      <c r="T6" s="19" t="s">
        <v>91</v>
      </c>
      <c r="U6" s="19" t="s">
        <v>91</v>
      </c>
    </row>
    <row r="7" spans="1:21" ht="24.75" x14ac:dyDescent="0.55000000000000004">
      <c r="A7" s="19" t="s">
        <v>3</v>
      </c>
      <c r="C7" s="19" t="s">
        <v>146</v>
      </c>
      <c r="E7" s="19" t="s">
        <v>147</v>
      </c>
      <c r="G7" s="19" t="s">
        <v>148</v>
      </c>
      <c r="I7" s="19" t="s">
        <v>78</v>
      </c>
      <c r="K7" s="19" t="s">
        <v>149</v>
      </c>
      <c r="M7" s="19" t="s">
        <v>146</v>
      </c>
      <c r="O7" s="19" t="s">
        <v>147</v>
      </c>
      <c r="Q7" s="19" t="s">
        <v>148</v>
      </c>
      <c r="S7" s="19" t="s">
        <v>78</v>
      </c>
      <c r="U7" s="19" t="s">
        <v>149</v>
      </c>
    </row>
    <row r="8" spans="1:21" x14ac:dyDescent="0.55000000000000004">
      <c r="A8" s="1" t="s">
        <v>39</v>
      </c>
      <c r="C8" s="7">
        <v>0</v>
      </c>
      <c r="D8" s="7"/>
      <c r="E8" s="7">
        <v>35808672</v>
      </c>
      <c r="F8" s="7"/>
      <c r="G8" s="7">
        <v>78985612</v>
      </c>
      <c r="H8" s="7"/>
      <c r="I8" s="7">
        <f>C8+E8+G8</f>
        <v>114794284</v>
      </c>
      <c r="J8" s="7"/>
      <c r="K8" s="13">
        <v>3.0809912250788198E-2</v>
      </c>
      <c r="L8" s="7"/>
      <c r="M8" s="7">
        <v>72970506</v>
      </c>
      <c r="N8" s="7"/>
      <c r="O8" s="7">
        <v>138867408</v>
      </c>
      <c r="P8" s="7"/>
      <c r="Q8" s="7">
        <v>78985612</v>
      </c>
      <c r="R8" s="7"/>
      <c r="S8" s="7">
        <f>M8+O8+Q8</f>
        <v>290823526</v>
      </c>
      <c r="T8" s="7"/>
      <c r="U8" s="13">
        <v>3.2778241161773337E-2</v>
      </c>
    </row>
    <row r="9" spans="1:21" x14ac:dyDescent="0.55000000000000004">
      <c r="A9" s="1" t="s">
        <v>33</v>
      </c>
      <c r="C9" s="7">
        <v>0</v>
      </c>
      <c r="D9" s="7"/>
      <c r="E9" s="7">
        <v>-316076101</v>
      </c>
      <c r="F9" s="7"/>
      <c r="G9" s="7">
        <v>0</v>
      </c>
      <c r="H9" s="7"/>
      <c r="I9" s="7">
        <f t="shared" ref="I9:I56" si="0">C9+E9+G9</f>
        <v>-316076101</v>
      </c>
      <c r="J9" s="7"/>
      <c r="K9" s="13">
        <v>-8.4832420195950414E-2</v>
      </c>
      <c r="L9" s="7"/>
      <c r="M9" s="7">
        <v>108140736</v>
      </c>
      <c r="N9" s="7"/>
      <c r="O9" s="7">
        <v>477852673</v>
      </c>
      <c r="P9" s="7"/>
      <c r="Q9" s="7">
        <v>218252722</v>
      </c>
      <c r="R9" s="7"/>
      <c r="S9" s="7">
        <f t="shared" ref="S9:S56" si="1">M9+O9+Q9</f>
        <v>804246131</v>
      </c>
      <c r="T9" s="7"/>
      <c r="U9" s="13">
        <v>9.0645258304657084E-2</v>
      </c>
    </row>
    <row r="10" spans="1:21" x14ac:dyDescent="0.55000000000000004">
      <c r="A10" s="1" t="s">
        <v>27</v>
      </c>
      <c r="C10" s="7">
        <v>0</v>
      </c>
      <c r="D10" s="7"/>
      <c r="E10" s="7">
        <v>131256320</v>
      </c>
      <c r="F10" s="7"/>
      <c r="G10" s="7">
        <v>0</v>
      </c>
      <c r="H10" s="7"/>
      <c r="I10" s="7">
        <f t="shared" si="0"/>
        <v>131256320</v>
      </c>
      <c r="J10" s="7"/>
      <c r="K10" s="13">
        <v>3.5228197438483752E-2</v>
      </c>
      <c r="L10" s="7"/>
      <c r="M10" s="7">
        <v>33893563</v>
      </c>
      <c r="N10" s="7"/>
      <c r="O10" s="7">
        <v>380785079</v>
      </c>
      <c r="P10" s="7"/>
      <c r="Q10" s="7">
        <v>54786760</v>
      </c>
      <c r="R10" s="7"/>
      <c r="S10" s="7">
        <f t="shared" si="1"/>
        <v>469465402</v>
      </c>
      <c r="T10" s="7"/>
      <c r="U10" s="13">
        <v>5.2912673109756836E-2</v>
      </c>
    </row>
    <row r="11" spans="1:21" x14ac:dyDescent="0.55000000000000004">
      <c r="A11" s="1" t="s">
        <v>124</v>
      </c>
      <c r="C11" s="7">
        <v>0</v>
      </c>
      <c r="D11" s="7"/>
      <c r="E11" s="7">
        <v>0</v>
      </c>
      <c r="F11" s="7"/>
      <c r="G11" s="7">
        <v>0</v>
      </c>
      <c r="H11" s="7"/>
      <c r="I11" s="7">
        <f t="shared" si="0"/>
        <v>0</v>
      </c>
      <c r="J11" s="7"/>
      <c r="K11" s="13">
        <v>0</v>
      </c>
      <c r="L11" s="7"/>
      <c r="M11" s="7">
        <v>0</v>
      </c>
      <c r="N11" s="7"/>
      <c r="O11" s="7">
        <v>0</v>
      </c>
      <c r="P11" s="7"/>
      <c r="Q11" s="7">
        <v>107760048</v>
      </c>
      <c r="R11" s="7"/>
      <c r="S11" s="7">
        <f t="shared" si="1"/>
        <v>107760048</v>
      </c>
      <c r="T11" s="7"/>
      <c r="U11" s="13">
        <v>1.2145457726649911E-2</v>
      </c>
    </row>
    <row r="12" spans="1:21" x14ac:dyDescent="0.55000000000000004">
      <c r="A12" s="1" t="s">
        <v>125</v>
      </c>
      <c r="C12" s="7">
        <v>0</v>
      </c>
      <c r="D12" s="7"/>
      <c r="E12" s="7">
        <v>0</v>
      </c>
      <c r="F12" s="7"/>
      <c r="G12" s="7">
        <v>0</v>
      </c>
      <c r="H12" s="7"/>
      <c r="I12" s="7">
        <f t="shared" si="0"/>
        <v>0</v>
      </c>
      <c r="J12" s="7"/>
      <c r="K12" s="13">
        <v>0</v>
      </c>
      <c r="L12" s="7"/>
      <c r="M12" s="7">
        <v>0</v>
      </c>
      <c r="N12" s="7"/>
      <c r="O12" s="7">
        <v>0</v>
      </c>
      <c r="P12" s="7"/>
      <c r="Q12" s="7">
        <v>526691248</v>
      </c>
      <c r="R12" s="7"/>
      <c r="S12" s="7">
        <f t="shared" si="1"/>
        <v>526691248</v>
      </c>
      <c r="T12" s="7"/>
      <c r="U12" s="13">
        <v>5.9362504066261028E-2</v>
      </c>
    </row>
    <row r="13" spans="1:21" x14ac:dyDescent="0.55000000000000004">
      <c r="A13" s="1" t="s">
        <v>40</v>
      </c>
      <c r="C13" s="7">
        <v>0</v>
      </c>
      <c r="D13" s="7"/>
      <c r="E13" s="7">
        <v>-60557512</v>
      </c>
      <c r="F13" s="7"/>
      <c r="G13" s="7">
        <v>0</v>
      </c>
      <c r="H13" s="7"/>
      <c r="I13" s="7">
        <f t="shared" si="0"/>
        <v>-60557512</v>
      </c>
      <c r="J13" s="7"/>
      <c r="K13" s="13">
        <v>-1.6253175383245156E-2</v>
      </c>
      <c r="L13" s="7"/>
      <c r="M13" s="7">
        <v>0</v>
      </c>
      <c r="N13" s="7"/>
      <c r="O13" s="7">
        <v>-320916181</v>
      </c>
      <c r="P13" s="7"/>
      <c r="Q13" s="7">
        <v>-107848467</v>
      </c>
      <c r="R13" s="7"/>
      <c r="S13" s="7">
        <f t="shared" si="1"/>
        <v>-428764648</v>
      </c>
      <c r="T13" s="7"/>
      <c r="U13" s="13">
        <v>-4.8325358086012814E-2</v>
      </c>
    </row>
    <row r="14" spans="1:21" x14ac:dyDescent="0.55000000000000004">
      <c r="A14" s="1" t="s">
        <v>17</v>
      </c>
      <c r="C14" s="7">
        <v>0</v>
      </c>
      <c r="D14" s="7"/>
      <c r="E14" s="7">
        <v>150043090</v>
      </c>
      <c r="F14" s="7"/>
      <c r="G14" s="7">
        <v>0</v>
      </c>
      <c r="H14" s="7"/>
      <c r="I14" s="7">
        <f t="shared" si="0"/>
        <v>150043090</v>
      </c>
      <c r="J14" s="7"/>
      <c r="K14" s="13">
        <v>4.0270423540749785E-2</v>
      </c>
      <c r="L14" s="7"/>
      <c r="M14" s="7">
        <v>87585508</v>
      </c>
      <c r="N14" s="7"/>
      <c r="O14" s="7">
        <v>350220911</v>
      </c>
      <c r="P14" s="7"/>
      <c r="Q14" s="7">
        <v>208355237</v>
      </c>
      <c r="R14" s="7"/>
      <c r="S14" s="7">
        <f t="shared" si="1"/>
        <v>646161656</v>
      </c>
      <c r="T14" s="7"/>
      <c r="U14" s="13">
        <v>7.2827817202996248E-2</v>
      </c>
    </row>
    <row r="15" spans="1:21" x14ac:dyDescent="0.55000000000000004">
      <c r="A15" s="1" t="s">
        <v>126</v>
      </c>
      <c r="C15" s="7">
        <v>0</v>
      </c>
      <c r="D15" s="7"/>
      <c r="E15" s="7">
        <v>0</v>
      </c>
      <c r="F15" s="7"/>
      <c r="G15" s="7">
        <v>0</v>
      </c>
      <c r="H15" s="7"/>
      <c r="I15" s="7">
        <f t="shared" si="0"/>
        <v>0</v>
      </c>
      <c r="J15" s="7"/>
      <c r="K15" s="13">
        <v>0</v>
      </c>
      <c r="L15" s="7"/>
      <c r="M15" s="7">
        <v>0</v>
      </c>
      <c r="N15" s="7"/>
      <c r="O15" s="7">
        <v>0</v>
      </c>
      <c r="P15" s="7"/>
      <c r="Q15" s="7">
        <v>246593062</v>
      </c>
      <c r="R15" s="7"/>
      <c r="S15" s="7">
        <f t="shared" si="1"/>
        <v>246593062</v>
      </c>
      <c r="T15" s="7"/>
      <c r="U15" s="13">
        <v>2.7793098330896812E-2</v>
      </c>
    </row>
    <row r="16" spans="1:21" x14ac:dyDescent="0.55000000000000004">
      <c r="A16" s="1" t="s">
        <v>34</v>
      </c>
      <c r="C16" s="7">
        <v>59198366</v>
      </c>
      <c r="D16" s="7"/>
      <c r="E16" s="7">
        <v>314694676</v>
      </c>
      <c r="F16" s="7"/>
      <c r="G16" s="7">
        <v>0</v>
      </c>
      <c r="H16" s="7"/>
      <c r="I16" s="7">
        <f t="shared" si="0"/>
        <v>373893042</v>
      </c>
      <c r="J16" s="7"/>
      <c r="K16" s="13">
        <v>0.10035004717830956</v>
      </c>
      <c r="L16" s="7"/>
      <c r="M16" s="7">
        <v>59198366</v>
      </c>
      <c r="N16" s="7"/>
      <c r="O16" s="7">
        <v>374109381</v>
      </c>
      <c r="P16" s="7"/>
      <c r="Q16" s="7">
        <v>-31131275</v>
      </c>
      <c r="R16" s="7"/>
      <c r="S16" s="7">
        <f t="shared" si="1"/>
        <v>402176472</v>
      </c>
      <c r="T16" s="7"/>
      <c r="U16" s="13">
        <v>4.532864851108085E-2</v>
      </c>
    </row>
    <row r="17" spans="1:21" x14ac:dyDescent="0.55000000000000004">
      <c r="A17" s="1" t="s">
        <v>32</v>
      </c>
      <c r="C17" s="7">
        <v>0</v>
      </c>
      <c r="D17" s="7"/>
      <c r="E17" s="7">
        <v>234890607</v>
      </c>
      <c r="F17" s="7"/>
      <c r="G17" s="7">
        <v>0</v>
      </c>
      <c r="H17" s="7"/>
      <c r="I17" s="7">
        <f t="shared" si="0"/>
        <v>234890607</v>
      </c>
      <c r="J17" s="7"/>
      <c r="K17" s="13">
        <v>6.3042851421107132E-2</v>
      </c>
      <c r="L17" s="7"/>
      <c r="M17" s="7">
        <v>65034025</v>
      </c>
      <c r="N17" s="7"/>
      <c r="O17" s="7">
        <v>250611957</v>
      </c>
      <c r="P17" s="7"/>
      <c r="Q17" s="7">
        <v>8432761</v>
      </c>
      <c r="R17" s="7"/>
      <c r="S17" s="7">
        <f t="shared" si="1"/>
        <v>324078743</v>
      </c>
      <c r="T17" s="7"/>
      <c r="U17" s="13">
        <v>3.6526381959409861E-2</v>
      </c>
    </row>
    <row r="18" spans="1:21" x14ac:dyDescent="0.55000000000000004">
      <c r="A18" s="1" t="s">
        <v>127</v>
      </c>
      <c r="C18" s="7">
        <v>0</v>
      </c>
      <c r="D18" s="7"/>
      <c r="E18" s="7">
        <v>0</v>
      </c>
      <c r="F18" s="7"/>
      <c r="G18" s="7">
        <v>0</v>
      </c>
      <c r="H18" s="7"/>
      <c r="I18" s="7">
        <f t="shared" si="0"/>
        <v>0</v>
      </c>
      <c r="J18" s="7"/>
      <c r="K18" s="13">
        <v>0</v>
      </c>
      <c r="L18" s="7"/>
      <c r="M18" s="7">
        <v>0</v>
      </c>
      <c r="N18" s="7"/>
      <c r="O18" s="7">
        <v>0</v>
      </c>
      <c r="P18" s="7"/>
      <c r="Q18" s="7">
        <v>-367351576</v>
      </c>
      <c r="R18" s="7"/>
      <c r="S18" s="7">
        <f t="shared" si="1"/>
        <v>-367351576</v>
      </c>
      <c r="T18" s="7"/>
      <c r="U18" s="13">
        <v>-4.1403591775740684E-2</v>
      </c>
    </row>
    <row r="19" spans="1:21" x14ac:dyDescent="0.55000000000000004">
      <c r="A19" s="1" t="s">
        <v>29</v>
      </c>
      <c r="C19" s="7">
        <v>0</v>
      </c>
      <c r="D19" s="7"/>
      <c r="E19" s="7">
        <v>576647391</v>
      </c>
      <c r="F19" s="7"/>
      <c r="G19" s="7">
        <v>0</v>
      </c>
      <c r="H19" s="7"/>
      <c r="I19" s="7">
        <f t="shared" si="0"/>
        <v>576647391</v>
      </c>
      <c r="J19" s="7"/>
      <c r="K19" s="13">
        <v>0.15476777150642756</v>
      </c>
      <c r="L19" s="7"/>
      <c r="M19" s="7">
        <v>33651234</v>
      </c>
      <c r="N19" s="7"/>
      <c r="O19" s="7">
        <v>346707970</v>
      </c>
      <c r="P19" s="7"/>
      <c r="Q19" s="7">
        <v>-67682744</v>
      </c>
      <c r="R19" s="7"/>
      <c r="S19" s="7">
        <f t="shared" si="1"/>
        <v>312676460</v>
      </c>
      <c r="T19" s="7"/>
      <c r="U19" s="13">
        <v>3.5241249401156E-2</v>
      </c>
    </row>
    <row r="20" spans="1:21" x14ac:dyDescent="0.55000000000000004">
      <c r="A20" s="1" t="s">
        <v>37</v>
      </c>
      <c r="C20" s="7">
        <v>0</v>
      </c>
      <c r="D20" s="7"/>
      <c r="E20" s="7">
        <v>411776506</v>
      </c>
      <c r="F20" s="7"/>
      <c r="G20" s="7">
        <v>0</v>
      </c>
      <c r="H20" s="7"/>
      <c r="I20" s="7">
        <f t="shared" si="0"/>
        <v>411776506</v>
      </c>
      <c r="J20" s="7"/>
      <c r="K20" s="13">
        <v>0.11051768062594615</v>
      </c>
      <c r="L20" s="7"/>
      <c r="M20" s="7">
        <v>158299200</v>
      </c>
      <c r="N20" s="7"/>
      <c r="O20" s="7">
        <v>606988035</v>
      </c>
      <c r="P20" s="7"/>
      <c r="Q20" s="7">
        <v>65090814</v>
      </c>
      <c r="R20" s="7"/>
      <c r="S20" s="7">
        <f t="shared" si="1"/>
        <v>830378049</v>
      </c>
      <c r="T20" s="7"/>
      <c r="U20" s="13">
        <v>9.3590543791030309E-2</v>
      </c>
    </row>
    <row r="21" spans="1:21" x14ac:dyDescent="0.55000000000000004">
      <c r="A21" s="1" t="s">
        <v>128</v>
      </c>
      <c r="C21" s="7">
        <v>0</v>
      </c>
      <c r="D21" s="7"/>
      <c r="E21" s="7">
        <v>0</v>
      </c>
      <c r="F21" s="7"/>
      <c r="G21" s="7">
        <v>0</v>
      </c>
      <c r="H21" s="7"/>
      <c r="I21" s="7">
        <f t="shared" si="0"/>
        <v>0</v>
      </c>
      <c r="J21" s="7"/>
      <c r="K21" s="13">
        <v>0</v>
      </c>
      <c r="L21" s="7"/>
      <c r="M21" s="7">
        <v>0</v>
      </c>
      <c r="N21" s="7"/>
      <c r="O21" s="7">
        <v>0</v>
      </c>
      <c r="P21" s="7"/>
      <c r="Q21" s="7">
        <v>-97643018</v>
      </c>
      <c r="R21" s="7"/>
      <c r="S21" s="7">
        <f t="shared" si="1"/>
        <v>-97643018</v>
      </c>
      <c r="T21" s="7"/>
      <c r="U21" s="13">
        <v>-1.1005183919568375E-2</v>
      </c>
    </row>
    <row r="22" spans="1:21" x14ac:dyDescent="0.55000000000000004">
      <c r="A22" s="1" t="s">
        <v>129</v>
      </c>
      <c r="C22" s="7">
        <v>0</v>
      </c>
      <c r="D22" s="7"/>
      <c r="E22" s="7">
        <v>0</v>
      </c>
      <c r="F22" s="7"/>
      <c r="G22" s="7">
        <v>0</v>
      </c>
      <c r="H22" s="7"/>
      <c r="I22" s="7">
        <f t="shared" si="0"/>
        <v>0</v>
      </c>
      <c r="J22" s="7"/>
      <c r="K22" s="13">
        <v>0</v>
      </c>
      <c r="L22" s="7"/>
      <c r="M22" s="7">
        <v>0</v>
      </c>
      <c r="N22" s="7"/>
      <c r="O22" s="7">
        <v>0</v>
      </c>
      <c r="P22" s="7"/>
      <c r="Q22" s="7">
        <v>52206950</v>
      </c>
      <c r="R22" s="7"/>
      <c r="S22" s="7">
        <f t="shared" si="1"/>
        <v>52206950</v>
      </c>
      <c r="T22" s="7"/>
      <c r="U22" s="13">
        <v>5.8841594452734977E-3</v>
      </c>
    </row>
    <row r="23" spans="1:21" x14ac:dyDescent="0.55000000000000004">
      <c r="A23" s="1" t="s">
        <v>130</v>
      </c>
      <c r="C23" s="7">
        <v>0</v>
      </c>
      <c r="D23" s="7"/>
      <c r="E23" s="7">
        <v>0</v>
      </c>
      <c r="F23" s="7"/>
      <c r="G23" s="7">
        <v>0</v>
      </c>
      <c r="H23" s="7"/>
      <c r="I23" s="7">
        <f t="shared" si="0"/>
        <v>0</v>
      </c>
      <c r="J23" s="7"/>
      <c r="K23" s="13">
        <v>0</v>
      </c>
      <c r="L23" s="7"/>
      <c r="M23" s="7">
        <v>0</v>
      </c>
      <c r="N23" s="7"/>
      <c r="O23" s="7">
        <v>0</v>
      </c>
      <c r="P23" s="7"/>
      <c r="Q23" s="7">
        <v>160362370</v>
      </c>
      <c r="R23" s="7"/>
      <c r="S23" s="7">
        <f t="shared" si="1"/>
        <v>160362370</v>
      </c>
      <c r="T23" s="7"/>
      <c r="U23" s="13">
        <v>1.8074178899589871E-2</v>
      </c>
    </row>
    <row r="24" spans="1:21" x14ac:dyDescent="0.55000000000000004">
      <c r="A24" s="1" t="s">
        <v>19</v>
      </c>
      <c r="C24" s="7">
        <v>0</v>
      </c>
      <c r="D24" s="7"/>
      <c r="E24" s="7">
        <v>36931087</v>
      </c>
      <c r="F24" s="7"/>
      <c r="G24" s="7">
        <v>0</v>
      </c>
      <c r="H24" s="7"/>
      <c r="I24" s="7">
        <f t="shared" si="0"/>
        <v>36931087</v>
      </c>
      <c r="J24" s="7"/>
      <c r="K24" s="13">
        <v>9.9120227083451719E-3</v>
      </c>
      <c r="L24" s="7"/>
      <c r="M24" s="7">
        <v>9357288</v>
      </c>
      <c r="N24" s="7"/>
      <c r="O24" s="7">
        <v>-40438897</v>
      </c>
      <c r="P24" s="7"/>
      <c r="Q24" s="7">
        <v>-8566626</v>
      </c>
      <c r="R24" s="7"/>
      <c r="S24" s="7">
        <f t="shared" si="1"/>
        <v>-39648235</v>
      </c>
      <c r="T24" s="7"/>
      <c r="U24" s="13">
        <v>-4.4686873388250659E-3</v>
      </c>
    </row>
    <row r="25" spans="1:21" x14ac:dyDescent="0.55000000000000004">
      <c r="A25" s="1" t="s">
        <v>18</v>
      </c>
      <c r="C25" s="7">
        <v>0</v>
      </c>
      <c r="D25" s="7"/>
      <c r="E25" s="7">
        <v>361844377</v>
      </c>
      <c r="F25" s="7"/>
      <c r="G25" s="7">
        <v>0</v>
      </c>
      <c r="H25" s="7"/>
      <c r="I25" s="7">
        <f t="shared" si="0"/>
        <v>361844377</v>
      </c>
      <c r="J25" s="7"/>
      <c r="K25" s="13">
        <v>9.7116277181633223E-2</v>
      </c>
      <c r="L25" s="7"/>
      <c r="M25" s="7">
        <v>143507520</v>
      </c>
      <c r="N25" s="7"/>
      <c r="O25" s="7">
        <v>808057816</v>
      </c>
      <c r="P25" s="7"/>
      <c r="Q25" s="7">
        <v>27962787</v>
      </c>
      <c r="R25" s="7"/>
      <c r="S25" s="7">
        <f t="shared" si="1"/>
        <v>979528123</v>
      </c>
      <c r="T25" s="7"/>
      <c r="U25" s="13">
        <v>0.11040100325457569</v>
      </c>
    </row>
    <row r="26" spans="1:21" x14ac:dyDescent="0.55000000000000004">
      <c r="A26" s="1" t="s">
        <v>41</v>
      </c>
      <c r="C26" s="7">
        <v>0</v>
      </c>
      <c r="D26" s="7"/>
      <c r="E26" s="7">
        <v>-6834825</v>
      </c>
      <c r="F26" s="7"/>
      <c r="G26" s="7">
        <v>0</v>
      </c>
      <c r="H26" s="7"/>
      <c r="I26" s="7">
        <f t="shared" si="0"/>
        <v>-6834825</v>
      </c>
      <c r="J26" s="7"/>
      <c r="K26" s="13">
        <v>-1.8344150175586568E-3</v>
      </c>
      <c r="L26" s="7"/>
      <c r="M26" s="7">
        <v>0</v>
      </c>
      <c r="N26" s="7"/>
      <c r="O26" s="7">
        <v>-6834825</v>
      </c>
      <c r="P26" s="7"/>
      <c r="Q26" s="7">
        <v>-283093902</v>
      </c>
      <c r="R26" s="7"/>
      <c r="S26" s="7">
        <f t="shared" si="1"/>
        <v>-289928727</v>
      </c>
      <c r="T26" s="7"/>
      <c r="U26" s="13">
        <v>-3.2677389838578416E-2</v>
      </c>
    </row>
    <row r="27" spans="1:21" x14ac:dyDescent="0.55000000000000004">
      <c r="A27" s="1" t="s">
        <v>131</v>
      </c>
      <c r="C27" s="7">
        <v>0</v>
      </c>
      <c r="D27" s="7"/>
      <c r="E27" s="7">
        <v>0</v>
      </c>
      <c r="F27" s="7"/>
      <c r="G27" s="7">
        <v>0</v>
      </c>
      <c r="H27" s="7"/>
      <c r="I27" s="7">
        <f t="shared" si="0"/>
        <v>0</v>
      </c>
      <c r="J27" s="7"/>
      <c r="K27" s="13">
        <v>0</v>
      </c>
      <c r="L27" s="7"/>
      <c r="M27" s="7">
        <v>0</v>
      </c>
      <c r="N27" s="7"/>
      <c r="O27" s="7">
        <v>0</v>
      </c>
      <c r="P27" s="7"/>
      <c r="Q27" s="7">
        <v>0</v>
      </c>
      <c r="R27" s="7"/>
      <c r="S27" s="7">
        <f t="shared" si="1"/>
        <v>0</v>
      </c>
      <c r="T27" s="7"/>
      <c r="U27" s="13">
        <v>0</v>
      </c>
    </row>
    <row r="28" spans="1:21" x14ac:dyDescent="0.55000000000000004">
      <c r="A28" s="1" t="s">
        <v>132</v>
      </c>
      <c r="C28" s="7">
        <v>0</v>
      </c>
      <c r="D28" s="7"/>
      <c r="E28" s="7">
        <v>0</v>
      </c>
      <c r="F28" s="7"/>
      <c r="G28" s="7">
        <v>0</v>
      </c>
      <c r="H28" s="7"/>
      <c r="I28" s="7">
        <f t="shared" si="0"/>
        <v>0</v>
      </c>
      <c r="J28" s="7"/>
      <c r="K28" s="13">
        <v>0</v>
      </c>
      <c r="L28" s="7"/>
      <c r="M28" s="7">
        <v>0</v>
      </c>
      <c r="N28" s="7"/>
      <c r="O28" s="7">
        <v>0</v>
      </c>
      <c r="P28" s="7"/>
      <c r="Q28" s="7">
        <v>80936159</v>
      </c>
      <c r="R28" s="7"/>
      <c r="S28" s="7">
        <f t="shared" si="1"/>
        <v>80936159</v>
      </c>
      <c r="T28" s="7"/>
      <c r="U28" s="13">
        <v>9.1221813272755383E-3</v>
      </c>
    </row>
    <row r="29" spans="1:21" x14ac:dyDescent="0.55000000000000004">
      <c r="A29" s="1" t="s">
        <v>133</v>
      </c>
      <c r="C29" s="7">
        <v>0</v>
      </c>
      <c r="D29" s="7"/>
      <c r="E29" s="7">
        <v>0</v>
      </c>
      <c r="F29" s="7"/>
      <c r="G29" s="7">
        <v>0</v>
      </c>
      <c r="H29" s="7"/>
      <c r="I29" s="7">
        <f t="shared" si="0"/>
        <v>0</v>
      </c>
      <c r="J29" s="7"/>
      <c r="K29" s="13">
        <v>0</v>
      </c>
      <c r="L29" s="7"/>
      <c r="M29" s="7">
        <v>0</v>
      </c>
      <c r="N29" s="7"/>
      <c r="O29" s="7">
        <v>0</v>
      </c>
      <c r="P29" s="7"/>
      <c r="Q29" s="7">
        <v>18134108</v>
      </c>
      <c r="R29" s="7"/>
      <c r="S29" s="7">
        <f t="shared" si="1"/>
        <v>18134108</v>
      </c>
      <c r="T29" s="7"/>
      <c r="U29" s="13">
        <v>2.043865479017826E-3</v>
      </c>
    </row>
    <row r="30" spans="1:21" x14ac:dyDescent="0.55000000000000004">
      <c r="A30" s="1" t="s">
        <v>134</v>
      </c>
      <c r="C30" s="7">
        <v>0</v>
      </c>
      <c r="D30" s="7"/>
      <c r="E30" s="7">
        <v>0</v>
      </c>
      <c r="F30" s="7"/>
      <c r="G30" s="7">
        <v>0</v>
      </c>
      <c r="H30" s="7"/>
      <c r="I30" s="7">
        <f t="shared" si="0"/>
        <v>0</v>
      </c>
      <c r="J30" s="7"/>
      <c r="K30" s="13">
        <v>0</v>
      </c>
      <c r="L30" s="7"/>
      <c r="M30" s="7">
        <v>0</v>
      </c>
      <c r="N30" s="7"/>
      <c r="O30" s="7">
        <v>0</v>
      </c>
      <c r="P30" s="7"/>
      <c r="Q30" s="7">
        <v>40705280</v>
      </c>
      <c r="R30" s="7"/>
      <c r="S30" s="7">
        <f t="shared" si="1"/>
        <v>40705280</v>
      </c>
      <c r="T30" s="7"/>
      <c r="U30" s="13">
        <v>4.5878251417579919E-3</v>
      </c>
    </row>
    <row r="31" spans="1:21" x14ac:dyDescent="0.55000000000000004">
      <c r="A31" s="1" t="s">
        <v>135</v>
      </c>
      <c r="C31" s="7">
        <v>0</v>
      </c>
      <c r="D31" s="7"/>
      <c r="E31" s="7">
        <v>0</v>
      </c>
      <c r="F31" s="7"/>
      <c r="G31" s="7">
        <v>0</v>
      </c>
      <c r="H31" s="7"/>
      <c r="I31" s="7">
        <f t="shared" si="0"/>
        <v>0</v>
      </c>
      <c r="J31" s="7"/>
      <c r="K31" s="13">
        <v>0</v>
      </c>
      <c r="L31" s="7"/>
      <c r="M31" s="7">
        <v>0</v>
      </c>
      <c r="N31" s="7"/>
      <c r="O31" s="7">
        <v>0</v>
      </c>
      <c r="P31" s="7"/>
      <c r="Q31" s="7">
        <v>10076757</v>
      </c>
      <c r="R31" s="7"/>
      <c r="S31" s="7">
        <f t="shared" si="1"/>
        <v>10076757</v>
      </c>
      <c r="T31" s="7"/>
      <c r="U31" s="13">
        <v>1.1357347035074034E-3</v>
      </c>
    </row>
    <row r="32" spans="1:21" x14ac:dyDescent="0.55000000000000004">
      <c r="A32" s="1" t="s">
        <v>136</v>
      </c>
      <c r="C32" s="7">
        <v>0</v>
      </c>
      <c r="D32" s="7"/>
      <c r="E32" s="7">
        <v>0</v>
      </c>
      <c r="F32" s="7"/>
      <c r="G32" s="7">
        <v>0</v>
      </c>
      <c r="H32" s="7"/>
      <c r="I32" s="7">
        <f t="shared" si="0"/>
        <v>0</v>
      </c>
      <c r="J32" s="7"/>
      <c r="K32" s="13">
        <v>0</v>
      </c>
      <c r="L32" s="7"/>
      <c r="M32" s="7">
        <v>0</v>
      </c>
      <c r="N32" s="7"/>
      <c r="O32" s="7">
        <v>0</v>
      </c>
      <c r="P32" s="7"/>
      <c r="Q32" s="7">
        <v>324719284</v>
      </c>
      <c r="R32" s="7"/>
      <c r="S32" s="7">
        <f t="shared" si="1"/>
        <v>324719284</v>
      </c>
      <c r="T32" s="7"/>
      <c r="U32" s="13">
        <v>3.6598576281722021E-2</v>
      </c>
    </row>
    <row r="33" spans="1:21" x14ac:dyDescent="0.55000000000000004">
      <c r="A33" s="1" t="s">
        <v>137</v>
      </c>
      <c r="C33" s="7">
        <v>0</v>
      </c>
      <c r="D33" s="7"/>
      <c r="E33" s="7">
        <v>0</v>
      </c>
      <c r="F33" s="7"/>
      <c r="G33" s="7">
        <v>0</v>
      </c>
      <c r="H33" s="7"/>
      <c r="I33" s="7">
        <f t="shared" si="0"/>
        <v>0</v>
      </c>
      <c r="J33" s="7"/>
      <c r="K33" s="13">
        <v>0</v>
      </c>
      <c r="L33" s="7"/>
      <c r="M33" s="7">
        <v>0</v>
      </c>
      <c r="N33" s="7"/>
      <c r="O33" s="7">
        <v>0</v>
      </c>
      <c r="P33" s="7"/>
      <c r="Q33" s="7">
        <v>5652919</v>
      </c>
      <c r="R33" s="7"/>
      <c r="S33" s="7">
        <f t="shared" si="1"/>
        <v>5652919</v>
      </c>
      <c r="T33" s="7"/>
      <c r="U33" s="13">
        <v>6.3713120048606588E-4</v>
      </c>
    </row>
    <row r="34" spans="1:21" x14ac:dyDescent="0.55000000000000004">
      <c r="A34" s="1" t="s">
        <v>138</v>
      </c>
      <c r="C34" s="7">
        <v>0</v>
      </c>
      <c r="D34" s="7"/>
      <c r="E34" s="7">
        <v>0</v>
      </c>
      <c r="F34" s="7"/>
      <c r="G34" s="7">
        <v>0</v>
      </c>
      <c r="H34" s="7"/>
      <c r="I34" s="7">
        <f t="shared" si="0"/>
        <v>0</v>
      </c>
      <c r="J34" s="7"/>
      <c r="K34" s="13">
        <v>0</v>
      </c>
      <c r="L34" s="7"/>
      <c r="M34" s="7">
        <v>0</v>
      </c>
      <c r="N34" s="7"/>
      <c r="O34" s="7">
        <v>0</v>
      </c>
      <c r="P34" s="7"/>
      <c r="Q34" s="7">
        <v>134183816</v>
      </c>
      <c r="R34" s="7"/>
      <c r="S34" s="7">
        <f t="shared" si="1"/>
        <v>134183816</v>
      </c>
      <c r="T34" s="7"/>
      <c r="U34" s="13">
        <v>1.5123637146380724E-2</v>
      </c>
    </row>
    <row r="35" spans="1:21" x14ac:dyDescent="0.55000000000000004">
      <c r="A35" s="1" t="s">
        <v>139</v>
      </c>
      <c r="C35" s="7">
        <v>0</v>
      </c>
      <c r="D35" s="7"/>
      <c r="E35" s="7">
        <v>0</v>
      </c>
      <c r="F35" s="7"/>
      <c r="G35" s="7">
        <v>0</v>
      </c>
      <c r="H35" s="7"/>
      <c r="I35" s="7">
        <f t="shared" si="0"/>
        <v>0</v>
      </c>
      <c r="J35" s="7"/>
      <c r="K35" s="13">
        <v>0</v>
      </c>
      <c r="L35" s="7"/>
      <c r="M35" s="7">
        <v>0</v>
      </c>
      <c r="N35" s="7"/>
      <c r="O35" s="7">
        <v>0</v>
      </c>
      <c r="P35" s="7"/>
      <c r="Q35" s="7">
        <v>3987332</v>
      </c>
      <c r="R35" s="7"/>
      <c r="S35" s="7">
        <f t="shared" si="1"/>
        <v>3987332</v>
      </c>
      <c r="T35" s="7"/>
      <c r="U35" s="13">
        <v>4.4940562988723276E-4</v>
      </c>
    </row>
    <row r="36" spans="1:21" x14ac:dyDescent="0.55000000000000004">
      <c r="A36" s="1" t="s">
        <v>140</v>
      </c>
      <c r="C36" s="7">
        <v>0</v>
      </c>
      <c r="D36" s="7"/>
      <c r="E36" s="7">
        <v>0</v>
      </c>
      <c r="F36" s="7"/>
      <c r="G36" s="7">
        <v>0</v>
      </c>
      <c r="H36" s="7"/>
      <c r="I36" s="7">
        <f t="shared" si="0"/>
        <v>0</v>
      </c>
      <c r="J36" s="7"/>
      <c r="K36" s="13">
        <v>0</v>
      </c>
      <c r="L36" s="7"/>
      <c r="M36" s="7">
        <v>0</v>
      </c>
      <c r="N36" s="7"/>
      <c r="O36" s="7">
        <v>0</v>
      </c>
      <c r="P36" s="7"/>
      <c r="Q36" s="7">
        <v>5294208</v>
      </c>
      <c r="R36" s="7"/>
      <c r="S36" s="7">
        <f t="shared" si="1"/>
        <v>5294208</v>
      </c>
      <c r="T36" s="7"/>
      <c r="U36" s="13">
        <v>5.9670147381608223E-4</v>
      </c>
    </row>
    <row r="37" spans="1:21" x14ac:dyDescent="0.55000000000000004">
      <c r="A37" s="1" t="s">
        <v>118</v>
      </c>
      <c r="C37" s="7">
        <v>0</v>
      </c>
      <c r="D37" s="7"/>
      <c r="E37" s="7">
        <v>0</v>
      </c>
      <c r="F37" s="7"/>
      <c r="G37" s="7">
        <v>0</v>
      </c>
      <c r="H37" s="7"/>
      <c r="I37" s="7">
        <f t="shared" si="0"/>
        <v>0</v>
      </c>
      <c r="J37" s="7"/>
      <c r="K37" s="13">
        <v>0</v>
      </c>
      <c r="L37" s="7"/>
      <c r="M37" s="7">
        <v>1543691</v>
      </c>
      <c r="N37" s="7"/>
      <c r="O37" s="7">
        <v>0</v>
      </c>
      <c r="P37" s="7"/>
      <c r="Q37" s="7">
        <v>22154780</v>
      </c>
      <c r="R37" s="7"/>
      <c r="S37" s="7">
        <f t="shared" si="1"/>
        <v>23698471</v>
      </c>
      <c r="T37" s="7"/>
      <c r="U37" s="13">
        <v>2.6710156784334285E-3</v>
      </c>
    </row>
    <row r="38" spans="1:21" x14ac:dyDescent="0.55000000000000004">
      <c r="A38" s="1" t="s">
        <v>141</v>
      </c>
      <c r="C38" s="7">
        <v>0</v>
      </c>
      <c r="D38" s="7"/>
      <c r="E38" s="7">
        <v>0</v>
      </c>
      <c r="F38" s="7"/>
      <c r="G38" s="7">
        <v>0</v>
      </c>
      <c r="H38" s="7"/>
      <c r="I38" s="7">
        <f t="shared" si="0"/>
        <v>0</v>
      </c>
      <c r="J38" s="7"/>
      <c r="K38" s="13">
        <v>0</v>
      </c>
      <c r="L38" s="7"/>
      <c r="M38" s="7">
        <v>0</v>
      </c>
      <c r="N38" s="7"/>
      <c r="O38" s="7">
        <v>0</v>
      </c>
      <c r="P38" s="7"/>
      <c r="Q38" s="7">
        <v>84328040</v>
      </c>
      <c r="R38" s="7"/>
      <c r="S38" s="7">
        <f t="shared" si="1"/>
        <v>84328040</v>
      </c>
      <c r="T38" s="7"/>
      <c r="U38" s="13">
        <v>9.5044746545699631E-3</v>
      </c>
    </row>
    <row r="39" spans="1:21" x14ac:dyDescent="0.55000000000000004">
      <c r="A39" s="1" t="s">
        <v>142</v>
      </c>
      <c r="C39" s="7">
        <v>0</v>
      </c>
      <c r="D39" s="7"/>
      <c r="E39" s="7">
        <v>0</v>
      </c>
      <c r="F39" s="7"/>
      <c r="G39" s="7">
        <v>0</v>
      </c>
      <c r="H39" s="7"/>
      <c r="I39" s="7">
        <f t="shared" si="0"/>
        <v>0</v>
      </c>
      <c r="J39" s="7"/>
      <c r="K39" s="13">
        <v>0</v>
      </c>
      <c r="L39" s="7"/>
      <c r="M39" s="7">
        <v>0</v>
      </c>
      <c r="N39" s="7"/>
      <c r="O39" s="7">
        <v>0</v>
      </c>
      <c r="P39" s="7"/>
      <c r="Q39" s="7">
        <v>559613</v>
      </c>
      <c r="R39" s="7"/>
      <c r="S39" s="7">
        <f t="shared" si="1"/>
        <v>559613</v>
      </c>
      <c r="T39" s="7"/>
      <c r="U39" s="13">
        <v>6.3073060572353649E-5</v>
      </c>
    </row>
    <row r="40" spans="1:21" x14ac:dyDescent="0.55000000000000004">
      <c r="A40" s="1" t="s">
        <v>15</v>
      </c>
      <c r="C40" s="7">
        <v>0</v>
      </c>
      <c r="D40" s="7"/>
      <c r="E40" s="7">
        <v>4528905</v>
      </c>
      <c r="F40" s="7"/>
      <c r="G40" s="7">
        <v>0</v>
      </c>
      <c r="H40" s="7"/>
      <c r="I40" s="7">
        <f t="shared" si="0"/>
        <v>4528905</v>
      </c>
      <c r="J40" s="7"/>
      <c r="K40" s="13">
        <v>1.2155236374152211E-3</v>
      </c>
      <c r="L40" s="7"/>
      <c r="M40" s="7">
        <v>28388295</v>
      </c>
      <c r="N40" s="7"/>
      <c r="O40" s="7">
        <v>70128370</v>
      </c>
      <c r="P40" s="7"/>
      <c r="Q40" s="7">
        <v>0</v>
      </c>
      <c r="R40" s="7"/>
      <c r="S40" s="7">
        <f t="shared" si="1"/>
        <v>98516665</v>
      </c>
      <c r="T40" s="7"/>
      <c r="U40" s="13">
        <v>1.1103651235641903E-2</v>
      </c>
    </row>
    <row r="41" spans="1:21" x14ac:dyDescent="0.55000000000000004">
      <c r="A41" s="1" t="s">
        <v>26</v>
      </c>
      <c r="C41" s="7">
        <v>0</v>
      </c>
      <c r="D41" s="7"/>
      <c r="E41" s="7">
        <v>152534574</v>
      </c>
      <c r="F41" s="7"/>
      <c r="G41" s="7">
        <v>0</v>
      </c>
      <c r="H41" s="7"/>
      <c r="I41" s="7">
        <f t="shared" si="0"/>
        <v>152534574</v>
      </c>
      <c r="J41" s="7"/>
      <c r="K41" s="13">
        <v>4.0939118886366845E-2</v>
      </c>
      <c r="L41" s="7"/>
      <c r="M41" s="7">
        <v>14888273</v>
      </c>
      <c r="N41" s="7"/>
      <c r="O41" s="7">
        <v>231018346</v>
      </c>
      <c r="P41" s="7"/>
      <c r="Q41" s="7">
        <v>0</v>
      </c>
      <c r="R41" s="7"/>
      <c r="S41" s="7">
        <f t="shared" si="1"/>
        <v>245906619</v>
      </c>
      <c r="T41" s="7"/>
      <c r="U41" s="13">
        <v>2.771573046968117E-2</v>
      </c>
    </row>
    <row r="42" spans="1:21" x14ac:dyDescent="0.55000000000000004">
      <c r="A42" s="1" t="s">
        <v>28</v>
      </c>
      <c r="C42" s="7">
        <v>0</v>
      </c>
      <c r="D42" s="7"/>
      <c r="E42" s="7">
        <v>40824837</v>
      </c>
      <c r="F42" s="7"/>
      <c r="G42" s="7">
        <v>0</v>
      </c>
      <c r="H42" s="7"/>
      <c r="I42" s="7">
        <f t="shared" si="0"/>
        <v>40824837</v>
      </c>
      <c r="J42" s="7"/>
      <c r="K42" s="13">
        <v>1.0957075577236332E-2</v>
      </c>
      <c r="L42" s="7"/>
      <c r="M42" s="7">
        <v>22475152</v>
      </c>
      <c r="N42" s="7"/>
      <c r="O42" s="7">
        <v>45605002</v>
      </c>
      <c r="P42" s="7"/>
      <c r="Q42" s="7">
        <v>0</v>
      </c>
      <c r="R42" s="7"/>
      <c r="S42" s="7">
        <f t="shared" si="1"/>
        <v>68080154</v>
      </c>
      <c r="T42" s="7"/>
      <c r="U42" s="13">
        <v>7.673202154019231E-3</v>
      </c>
    </row>
    <row r="43" spans="1:21" x14ac:dyDescent="0.55000000000000004">
      <c r="A43" s="1" t="s">
        <v>20</v>
      </c>
      <c r="C43" s="7">
        <v>0</v>
      </c>
      <c r="D43" s="7"/>
      <c r="E43" s="7">
        <v>388708780</v>
      </c>
      <c r="F43" s="7"/>
      <c r="G43" s="7">
        <v>0</v>
      </c>
      <c r="H43" s="7"/>
      <c r="I43" s="7">
        <f t="shared" si="0"/>
        <v>388708780</v>
      </c>
      <c r="J43" s="7"/>
      <c r="K43" s="13">
        <v>0.10432647851099393</v>
      </c>
      <c r="L43" s="7"/>
      <c r="M43" s="7">
        <v>78193799</v>
      </c>
      <c r="N43" s="7"/>
      <c r="O43" s="7">
        <v>700752402</v>
      </c>
      <c r="P43" s="7"/>
      <c r="Q43" s="7">
        <v>0</v>
      </c>
      <c r="R43" s="7"/>
      <c r="S43" s="7">
        <f t="shared" si="1"/>
        <v>778946201</v>
      </c>
      <c r="T43" s="7"/>
      <c r="U43" s="13">
        <v>8.7793744817003458E-2</v>
      </c>
    </row>
    <row r="44" spans="1:21" x14ac:dyDescent="0.55000000000000004">
      <c r="A44" s="1" t="s">
        <v>16</v>
      </c>
      <c r="C44" s="7">
        <v>0</v>
      </c>
      <c r="D44" s="7"/>
      <c r="E44" s="7">
        <v>0</v>
      </c>
      <c r="F44" s="7"/>
      <c r="G44" s="7">
        <v>0</v>
      </c>
      <c r="H44" s="7"/>
      <c r="I44" s="7">
        <f t="shared" si="0"/>
        <v>0</v>
      </c>
      <c r="J44" s="7"/>
      <c r="K44" s="13">
        <v>0</v>
      </c>
      <c r="L44" s="7"/>
      <c r="M44" s="7">
        <v>154149522</v>
      </c>
      <c r="N44" s="7"/>
      <c r="O44" s="7">
        <v>-206434929</v>
      </c>
      <c r="P44" s="7"/>
      <c r="Q44" s="7">
        <v>0</v>
      </c>
      <c r="R44" s="7"/>
      <c r="S44" s="7">
        <f t="shared" si="1"/>
        <v>-52285407</v>
      </c>
      <c r="T44" s="7"/>
      <c r="U44" s="13">
        <v>-5.8930022046685179E-3</v>
      </c>
    </row>
    <row r="45" spans="1:21" x14ac:dyDescent="0.55000000000000004">
      <c r="A45" s="1" t="s">
        <v>30</v>
      </c>
      <c r="C45" s="7">
        <v>0</v>
      </c>
      <c r="D45" s="7"/>
      <c r="E45" s="7">
        <v>7685537</v>
      </c>
      <c r="F45" s="7"/>
      <c r="G45" s="7">
        <v>0</v>
      </c>
      <c r="H45" s="7"/>
      <c r="I45" s="7">
        <f t="shared" si="0"/>
        <v>7685537</v>
      </c>
      <c r="J45" s="7"/>
      <c r="K45" s="13">
        <v>2.0627396445121429E-3</v>
      </c>
      <c r="L45" s="7"/>
      <c r="M45" s="7">
        <v>860724</v>
      </c>
      <c r="N45" s="7"/>
      <c r="O45" s="7">
        <v>6632669</v>
      </c>
      <c r="P45" s="7"/>
      <c r="Q45" s="7">
        <v>0</v>
      </c>
      <c r="R45" s="7"/>
      <c r="S45" s="7">
        <f t="shared" si="1"/>
        <v>7493393</v>
      </c>
      <c r="T45" s="7"/>
      <c r="U45" s="13">
        <v>8.4456799713632593E-4</v>
      </c>
    </row>
    <row r="46" spans="1:21" x14ac:dyDescent="0.55000000000000004">
      <c r="A46" s="1" t="s">
        <v>25</v>
      </c>
      <c r="C46" s="7">
        <v>193086454</v>
      </c>
      <c r="D46" s="7"/>
      <c r="E46" s="7">
        <v>146129975</v>
      </c>
      <c r="F46" s="7"/>
      <c r="G46" s="7">
        <v>0</v>
      </c>
      <c r="H46" s="7"/>
      <c r="I46" s="7">
        <f t="shared" si="0"/>
        <v>339216429</v>
      </c>
      <c r="J46" s="7"/>
      <c r="K46" s="13">
        <v>9.1043108135207537E-2</v>
      </c>
      <c r="L46" s="7"/>
      <c r="M46" s="7">
        <v>193086454</v>
      </c>
      <c r="N46" s="7"/>
      <c r="O46" s="7">
        <v>414227709</v>
      </c>
      <c r="P46" s="7"/>
      <c r="Q46" s="7">
        <v>0</v>
      </c>
      <c r="R46" s="7"/>
      <c r="S46" s="7">
        <f t="shared" si="1"/>
        <v>607314163</v>
      </c>
      <c r="T46" s="7"/>
      <c r="U46" s="13">
        <v>6.8449380177635716E-2</v>
      </c>
    </row>
    <row r="47" spans="1:21" x14ac:dyDescent="0.55000000000000004">
      <c r="A47" s="1" t="s">
        <v>23</v>
      </c>
      <c r="C47" s="7">
        <v>0</v>
      </c>
      <c r="D47" s="7"/>
      <c r="E47" s="7">
        <v>154430515</v>
      </c>
      <c r="F47" s="7"/>
      <c r="G47" s="7">
        <v>0</v>
      </c>
      <c r="H47" s="7"/>
      <c r="I47" s="7">
        <f t="shared" si="0"/>
        <v>154430515</v>
      </c>
      <c r="J47" s="7"/>
      <c r="K47" s="13">
        <v>4.1447975022815865E-2</v>
      </c>
      <c r="L47" s="7"/>
      <c r="M47" s="7">
        <v>14550000</v>
      </c>
      <c r="N47" s="7"/>
      <c r="O47" s="7">
        <v>139277915</v>
      </c>
      <c r="P47" s="7"/>
      <c r="Q47" s="7">
        <v>0</v>
      </c>
      <c r="R47" s="7"/>
      <c r="S47" s="7">
        <f t="shared" si="1"/>
        <v>153827915</v>
      </c>
      <c r="T47" s="7"/>
      <c r="U47" s="13">
        <v>1.733769122681901E-2</v>
      </c>
    </row>
    <row r="48" spans="1:21" x14ac:dyDescent="0.55000000000000004">
      <c r="A48" s="1" t="s">
        <v>22</v>
      </c>
      <c r="C48" s="7">
        <v>0</v>
      </c>
      <c r="D48" s="7"/>
      <c r="E48" s="7">
        <v>14945603</v>
      </c>
      <c r="F48" s="7"/>
      <c r="G48" s="7">
        <v>0</v>
      </c>
      <c r="H48" s="7"/>
      <c r="I48" s="7">
        <f t="shared" si="0"/>
        <v>14945603</v>
      </c>
      <c r="J48" s="7"/>
      <c r="K48" s="13">
        <v>4.0112861104226833E-3</v>
      </c>
      <c r="L48" s="7"/>
      <c r="M48" s="7">
        <v>15546035</v>
      </c>
      <c r="N48" s="7"/>
      <c r="O48" s="7">
        <v>38739055</v>
      </c>
      <c r="P48" s="7"/>
      <c r="Q48" s="7">
        <v>0</v>
      </c>
      <c r="R48" s="7"/>
      <c r="S48" s="7">
        <f t="shared" si="1"/>
        <v>54285090</v>
      </c>
      <c r="T48" s="7"/>
      <c r="U48" s="13">
        <v>6.1183831857831552E-3</v>
      </c>
    </row>
    <row r="49" spans="1:21" x14ac:dyDescent="0.55000000000000004">
      <c r="A49" s="1" t="s">
        <v>35</v>
      </c>
      <c r="C49" s="7">
        <v>0</v>
      </c>
      <c r="D49" s="7"/>
      <c r="E49" s="7">
        <v>313074267</v>
      </c>
      <c r="F49" s="7"/>
      <c r="G49" s="7">
        <v>0</v>
      </c>
      <c r="H49" s="7"/>
      <c r="I49" s="7">
        <f t="shared" si="0"/>
        <v>313074267</v>
      </c>
      <c r="J49" s="7"/>
      <c r="K49" s="13">
        <v>8.4026750794053778E-2</v>
      </c>
      <c r="L49" s="7"/>
      <c r="M49" s="7">
        <v>0</v>
      </c>
      <c r="N49" s="7"/>
      <c r="O49" s="7">
        <v>582634777</v>
      </c>
      <c r="P49" s="7"/>
      <c r="Q49" s="7">
        <v>0</v>
      </c>
      <c r="R49" s="7"/>
      <c r="S49" s="7">
        <f t="shared" si="1"/>
        <v>582634777</v>
      </c>
      <c r="T49" s="7"/>
      <c r="U49" s="13">
        <v>6.5667807183322685E-2</v>
      </c>
    </row>
    <row r="50" spans="1:21" x14ac:dyDescent="0.55000000000000004">
      <c r="A50" s="1" t="s">
        <v>36</v>
      </c>
      <c r="C50" s="7">
        <v>0</v>
      </c>
      <c r="D50" s="7"/>
      <c r="E50" s="7">
        <v>100953314</v>
      </c>
      <c r="F50" s="7"/>
      <c r="G50" s="7">
        <v>0</v>
      </c>
      <c r="H50" s="7"/>
      <c r="I50" s="7">
        <f t="shared" si="0"/>
        <v>100953314</v>
      </c>
      <c r="J50" s="7"/>
      <c r="K50" s="13">
        <v>2.7095101231401623E-2</v>
      </c>
      <c r="L50" s="7"/>
      <c r="M50" s="7">
        <v>0</v>
      </c>
      <c r="N50" s="7"/>
      <c r="O50" s="7">
        <v>102262341</v>
      </c>
      <c r="P50" s="7"/>
      <c r="Q50" s="7">
        <v>0</v>
      </c>
      <c r="R50" s="7"/>
      <c r="S50" s="7">
        <f t="shared" si="1"/>
        <v>102262341</v>
      </c>
      <c r="T50" s="7"/>
      <c r="U50" s="13">
        <v>1.152582021533396E-2</v>
      </c>
    </row>
    <row r="51" spans="1:21" x14ac:dyDescent="0.55000000000000004">
      <c r="A51" s="1" t="s">
        <v>24</v>
      </c>
      <c r="C51" s="7">
        <v>0</v>
      </c>
      <c r="D51" s="7"/>
      <c r="E51" s="7">
        <v>-1261507</v>
      </c>
      <c r="F51" s="7"/>
      <c r="G51" s="7">
        <v>0</v>
      </c>
      <c r="H51" s="7"/>
      <c r="I51" s="7">
        <f t="shared" si="0"/>
        <v>-1261507</v>
      </c>
      <c r="J51" s="7"/>
      <c r="K51" s="13">
        <v>-3.3857887883820997E-4</v>
      </c>
      <c r="L51" s="7"/>
      <c r="M51" s="7">
        <v>0</v>
      </c>
      <c r="N51" s="7"/>
      <c r="O51" s="7">
        <v>98548260</v>
      </c>
      <c r="P51" s="7"/>
      <c r="Q51" s="7">
        <v>0</v>
      </c>
      <c r="R51" s="7"/>
      <c r="S51" s="7">
        <f t="shared" si="1"/>
        <v>98548260</v>
      </c>
      <c r="T51" s="7"/>
      <c r="U51" s="13">
        <v>1.1107212256112806E-2</v>
      </c>
    </row>
    <row r="52" spans="1:21" x14ac:dyDescent="0.55000000000000004">
      <c r="A52" s="1" t="s">
        <v>42</v>
      </c>
      <c r="C52" s="7">
        <v>0</v>
      </c>
      <c r="D52" s="7"/>
      <c r="E52" s="7">
        <v>561771</v>
      </c>
      <c r="F52" s="7"/>
      <c r="G52" s="7">
        <v>0</v>
      </c>
      <c r="H52" s="7"/>
      <c r="I52" s="7">
        <f t="shared" si="0"/>
        <v>561771</v>
      </c>
      <c r="J52" s="7"/>
      <c r="K52" s="13">
        <v>1.5077506137010739E-4</v>
      </c>
      <c r="L52" s="7"/>
      <c r="M52" s="7">
        <v>0</v>
      </c>
      <c r="N52" s="7"/>
      <c r="O52" s="7">
        <v>561771</v>
      </c>
      <c r="P52" s="7"/>
      <c r="Q52" s="7">
        <v>0</v>
      </c>
      <c r="R52" s="7"/>
      <c r="S52" s="7">
        <f t="shared" si="1"/>
        <v>561771</v>
      </c>
      <c r="T52" s="7"/>
      <c r="U52" s="13">
        <v>6.3316285202080148E-5</v>
      </c>
    </row>
    <row r="53" spans="1:21" x14ac:dyDescent="0.55000000000000004">
      <c r="A53" s="1" t="s">
        <v>43</v>
      </c>
      <c r="C53" s="7">
        <v>0</v>
      </c>
      <c r="D53" s="7"/>
      <c r="E53" s="7">
        <v>2855170</v>
      </c>
      <c r="F53" s="7"/>
      <c r="G53" s="7">
        <v>0</v>
      </c>
      <c r="H53" s="7"/>
      <c r="I53" s="7">
        <f t="shared" si="0"/>
        <v>2855170</v>
      </c>
      <c r="J53" s="7"/>
      <c r="K53" s="13">
        <v>7.6630590039729622E-4</v>
      </c>
      <c r="L53" s="7"/>
      <c r="M53" s="7">
        <v>0</v>
      </c>
      <c r="N53" s="7"/>
      <c r="O53" s="7">
        <v>2855181</v>
      </c>
      <c r="P53" s="7"/>
      <c r="Q53" s="7">
        <v>0</v>
      </c>
      <c r="R53" s="7"/>
      <c r="S53" s="7">
        <f t="shared" si="1"/>
        <v>2855181</v>
      </c>
      <c r="T53" s="7"/>
      <c r="U53" s="13">
        <v>3.2180275325632759E-4</v>
      </c>
    </row>
    <row r="54" spans="1:21" x14ac:dyDescent="0.55000000000000004">
      <c r="A54" s="1" t="s">
        <v>38</v>
      </c>
      <c r="C54" s="7">
        <v>0</v>
      </c>
      <c r="D54" s="7"/>
      <c r="E54" s="7">
        <v>131717597</v>
      </c>
      <c r="F54" s="7"/>
      <c r="G54" s="7">
        <v>0</v>
      </c>
      <c r="H54" s="7"/>
      <c r="I54" s="7">
        <f t="shared" si="0"/>
        <v>131717597</v>
      </c>
      <c r="J54" s="7"/>
      <c r="K54" s="13">
        <v>3.5352000675004713E-2</v>
      </c>
      <c r="L54" s="7"/>
      <c r="M54" s="7">
        <v>0</v>
      </c>
      <c r="N54" s="7"/>
      <c r="O54" s="7">
        <v>136156285</v>
      </c>
      <c r="P54" s="7"/>
      <c r="Q54" s="7">
        <v>0</v>
      </c>
      <c r="R54" s="7"/>
      <c r="S54" s="7">
        <f t="shared" si="1"/>
        <v>136156285</v>
      </c>
      <c r="T54" s="7"/>
      <c r="U54" s="13">
        <v>1.5345950882326976E-2</v>
      </c>
    </row>
    <row r="55" spans="1:21" x14ac:dyDescent="0.55000000000000004">
      <c r="A55" s="1" t="s">
        <v>31</v>
      </c>
      <c r="C55" s="7">
        <v>0</v>
      </c>
      <c r="D55" s="7"/>
      <c r="E55" s="7">
        <v>16770780</v>
      </c>
      <c r="F55" s="7"/>
      <c r="G55" s="7">
        <v>0</v>
      </c>
      <c r="H55" s="7"/>
      <c r="I55" s="7">
        <f t="shared" si="0"/>
        <v>16770780</v>
      </c>
      <c r="J55" s="7"/>
      <c r="K55" s="13">
        <v>4.5011497277797708E-3</v>
      </c>
      <c r="L55" s="7"/>
      <c r="M55" s="7">
        <v>0</v>
      </c>
      <c r="N55" s="7"/>
      <c r="O55" s="7">
        <v>19216087</v>
      </c>
      <c r="P55" s="7"/>
      <c r="Q55" s="7">
        <v>0</v>
      </c>
      <c r="R55" s="7"/>
      <c r="S55" s="7">
        <f t="shared" si="1"/>
        <v>19216087</v>
      </c>
      <c r="T55" s="7"/>
      <c r="U55" s="13">
        <v>2.1658135520701222E-3</v>
      </c>
    </row>
    <row r="56" spans="1:21" x14ac:dyDescent="0.55000000000000004">
      <c r="A56" s="1" t="s">
        <v>21</v>
      </c>
      <c r="C56" s="7">
        <v>0</v>
      </c>
      <c r="D56" s="7"/>
      <c r="E56" s="7">
        <v>49733216</v>
      </c>
      <c r="F56" s="7"/>
      <c r="G56" s="7">
        <v>0</v>
      </c>
      <c r="H56" s="7"/>
      <c r="I56" s="7">
        <f t="shared" si="0"/>
        <v>49733216</v>
      </c>
      <c r="J56" s="7"/>
      <c r="K56" s="13">
        <v>1.334801670882407E-2</v>
      </c>
      <c r="L56" s="7"/>
      <c r="M56" s="7">
        <v>0</v>
      </c>
      <c r="N56" s="7"/>
      <c r="O56" s="7">
        <v>306049200</v>
      </c>
      <c r="P56" s="7"/>
      <c r="Q56" s="7">
        <v>0</v>
      </c>
      <c r="R56" s="7"/>
      <c r="S56" s="7">
        <f t="shared" si="1"/>
        <v>306049200</v>
      </c>
      <c r="T56" s="7"/>
      <c r="U56" s="13">
        <v>3.4494301829514996E-2</v>
      </c>
    </row>
    <row r="57" spans="1:21" ht="24.75" thickBot="1" x14ac:dyDescent="0.6">
      <c r="C57" s="8">
        <f>SUM(C8:C56)</f>
        <v>252284820</v>
      </c>
      <c r="D57" s="7"/>
      <c r="E57" s="8">
        <f>SUM(E8:E56)</f>
        <v>3394617622</v>
      </c>
      <c r="F57" s="7"/>
      <c r="G57" s="8">
        <f>SUM(G8:G56)</f>
        <v>78985612</v>
      </c>
      <c r="H57" s="7"/>
      <c r="I57" s="8">
        <f>SUM(I8:I56)</f>
        <v>3725888054</v>
      </c>
      <c r="J57" s="7"/>
      <c r="K57" s="16">
        <f>SUM(K8:K56)</f>
        <v>0.99999999999999978</v>
      </c>
      <c r="L57" s="7"/>
      <c r="M57" s="8">
        <f>SUM(M8:M56)</f>
        <v>1295319891</v>
      </c>
      <c r="N57" s="7"/>
      <c r="O57" s="8">
        <f>SUM(O8:O56)</f>
        <v>6054241768</v>
      </c>
      <c r="P57" s="7"/>
      <c r="Q57" s="8">
        <f>SUM(Q8:Q56)</f>
        <v>1522895059</v>
      </c>
      <c r="R57" s="7"/>
      <c r="S57" s="8">
        <f>SUM(S8:S56)</f>
        <v>8872456718</v>
      </c>
      <c r="T57" s="7"/>
      <c r="U57" s="16">
        <f>SUM(U8:U56)</f>
        <v>1</v>
      </c>
    </row>
    <row r="58" spans="1:21" ht="24.75" thickTop="1" x14ac:dyDescent="0.55000000000000004">
      <c r="C58" s="12"/>
      <c r="E58" s="12"/>
      <c r="G58" s="3"/>
      <c r="M58" s="12"/>
      <c r="O58" s="12"/>
      <c r="Q58" s="12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8"/>
  <sheetViews>
    <sheetView rightToLeft="1" workbookViewId="0">
      <selection activeCell="M19" sqref="M19"/>
    </sheetView>
  </sheetViews>
  <sheetFormatPr defaultRowHeight="24" x14ac:dyDescent="0.55000000000000004"/>
  <cols>
    <col min="1" max="1" width="30.1406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2.710937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42578125" style="1" bestFit="1" customWidth="1"/>
    <col min="14" max="14" width="1" style="1" customWidth="1"/>
    <col min="15" max="15" width="15.85546875" style="1" bestFit="1" customWidth="1"/>
    <col min="16" max="16" width="1" style="1" customWidth="1"/>
    <col min="17" max="17" width="16.140625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ht="24.75" x14ac:dyDescent="0.55000000000000004">
      <c r="A3" s="17" t="s">
        <v>88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ht="24.75" x14ac:dyDescent="0.55000000000000004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6" spans="1:17" ht="24.75" x14ac:dyDescent="0.55000000000000004">
      <c r="A6" s="18" t="s">
        <v>92</v>
      </c>
      <c r="C6" s="19" t="s">
        <v>90</v>
      </c>
      <c r="D6" s="19" t="s">
        <v>90</v>
      </c>
      <c r="E6" s="19" t="s">
        <v>90</v>
      </c>
      <c r="F6" s="19" t="s">
        <v>90</v>
      </c>
      <c r="G6" s="19" t="s">
        <v>90</v>
      </c>
      <c r="H6" s="19" t="s">
        <v>90</v>
      </c>
      <c r="I6" s="19" t="s">
        <v>90</v>
      </c>
      <c r="K6" s="19" t="s">
        <v>91</v>
      </c>
      <c r="L6" s="19" t="s">
        <v>91</v>
      </c>
      <c r="M6" s="19" t="s">
        <v>91</v>
      </c>
      <c r="N6" s="19" t="s">
        <v>91</v>
      </c>
      <c r="O6" s="19" t="s">
        <v>91</v>
      </c>
      <c r="P6" s="19" t="s">
        <v>91</v>
      </c>
      <c r="Q6" s="19" t="s">
        <v>91</v>
      </c>
    </row>
    <row r="7" spans="1:17" ht="24.75" x14ac:dyDescent="0.55000000000000004">
      <c r="A7" s="19" t="s">
        <v>92</v>
      </c>
      <c r="C7" s="19" t="s">
        <v>150</v>
      </c>
      <c r="E7" s="19" t="s">
        <v>147</v>
      </c>
      <c r="G7" s="19" t="s">
        <v>148</v>
      </c>
      <c r="I7" s="19" t="s">
        <v>151</v>
      </c>
      <c r="K7" s="19" t="s">
        <v>150</v>
      </c>
      <c r="M7" s="19" t="s">
        <v>147</v>
      </c>
      <c r="O7" s="19" t="s">
        <v>148</v>
      </c>
      <c r="Q7" s="19" t="s">
        <v>151</v>
      </c>
    </row>
    <row r="8" spans="1:17" x14ac:dyDescent="0.55000000000000004">
      <c r="A8" s="1" t="s">
        <v>143</v>
      </c>
      <c r="C8" s="4">
        <v>0</v>
      </c>
      <c r="D8" s="5"/>
      <c r="E8" s="4">
        <v>0</v>
      </c>
      <c r="F8" s="5"/>
      <c r="G8" s="4">
        <v>0</v>
      </c>
      <c r="H8" s="5"/>
      <c r="I8" s="4">
        <f>C8+E8+G8</f>
        <v>0</v>
      </c>
      <c r="J8" s="5"/>
      <c r="K8" s="4">
        <v>0</v>
      </c>
      <c r="L8" s="5"/>
      <c r="M8" s="4">
        <v>0</v>
      </c>
      <c r="N8" s="5"/>
      <c r="O8" s="4">
        <v>9264571</v>
      </c>
      <c r="P8" s="5"/>
      <c r="Q8" s="4">
        <f>K8+M8+O8</f>
        <v>9264571</v>
      </c>
    </row>
    <row r="9" spans="1:17" x14ac:dyDescent="0.55000000000000004">
      <c r="A9" s="1" t="s">
        <v>144</v>
      </c>
      <c r="C9" s="4">
        <v>0</v>
      </c>
      <c r="D9" s="5"/>
      <c r="E9" s="4">
        <v>0</v>
      </c>
      <c r="F9" s="5"/>
      <c r="G9" s="4">
        <v>0</v>
      </c>
      <c r="H9" s="5"/>
      <c r="I9" s="4">
        <f t="shared" ref="I9:I16" si="0">C9+E9+G9</f>
        <v>0</v>
      </c>
      <c r="J9" s="5"/>
      <c r="K9" s="4">
        <v>0</v>
      </c>
      <c r="L9" s="5"/>
      <c r="M9" s="4">
        <v>0</v>
      </c>
      <c r="N9" s="5"/>
      <c r="O9" s="4">
        <v>436014422</v>
      </c>
      <c r="P9" s="5"/>
      <c r="Q9" s="4">
        <f t="shared" ref="Q9:Q16" si="1">K9+M9+O9</f>
        <v>436014422</v>
      </c>
    </row>
    <row r="10" spans="1:17" x14ac:dyDescent="0.55000000000000004">
      <c r="A10" s="1" t="s">
        <v>145</v>
      </c>
      <c r="C10" s="4">
        <v>0</v>
      </c>
      <c r="D10" s="5"/>
      <c r="E10" s="4">
        <v>0</v>
      </c>
      <c r="F10" s="5"/>
      <c r="G10" s="4">
        <v>0</v>
      </c>
      <c r="H10" s="5"/>
      <c r="I10" s="4">
        <f t="shared" si="0"/>
        <v>0</v>
      </c>
      <c r="J10" s="5"/>
      <c r="K10" s="4">
        <v>0</v>
      </c>
      <c r="L10" s="5"/>
      <c r="M10" s="4">
        <v>0</v>
      </c>
      <c r="N10" s="5"/>
      <c r="O10" s="4">
        <v>356646374</v>
      </c>
      <c r="P10" s="5"/>
      <c r="Q10" s="4">
        <f t="shared" si="1"/>
        <v>356646374</v>
      </c>
    </row>
    <row r="11" spans="1:17" x14ac:dyDescent="0.55000000000000004">
      <c r="A11" s="1" t="s">
        <v>60</v>
      </c>
      <c r="C11" s="4">
        <v>0</v>
      </c>
      <c r="D11" s="5"/>
      <c r="E11" s="4">
        <v>41513882</v>
      </c>
      <c r="F11" s="5"/>
      <c r="G11" s="4">
        <v>0</v>
      </c>
      <c r="H11" s="5"/>
      <c r="I11" s="4">
        <f t="shared" si="0"/>
        <v>41513882</v>
      </c>
      <c r="J11" s="5"/>
      <c r="K11" s="4">
        <v>0</v>
      </c>
      <c r="L11" s="5"/>
      <c r="M11" s="4">
        <v>465955546</v>
      </c>
      <c r="N11" s="5"/>
      <c r="O11" s="4">
        <v>0</v>
      </c>
      <c r="P11" s="5"/>
      <c r="Q11" s="4">
        <f t="shared" si="1"/>
        <v>465955546</v>
      </c>
    </row>
    <row r="12" spans="1:17" x14ac:dyDescent="0.55000000000000004">
      <c r="A12" s="1" t="s">
        <v>53</v>
      </c>
      <c r="C12" s="4">
        <v>0</v>
      </c>
      <c r="D12" s="5"/>
      <c r="E12" s="4">
        <v>39343102</v>
      </c>
      <c r="F12" s="5"/>
      <c r="G12" s="4">
        <v>0</v>
      </c>
      <c r="H12" s="5"/>
      <c r="I12" s="4">
        <f t="shared" si="0"/>
        <v>39343102</v>
      </c>
      <c r="J12" s="5"/>
      <c r="K12" s="4">
        <v>0</v>
      </c>
      <c r="L12" s="5"/>
      <c r="M12" s="4">
        <v>113916681</v>
      </c>
      <c r="N12" s="5"/>
      <c r="O12" s="4">
        <v>0</v>
      </c>
      <c r="P12" s="5"/>
      <c r="Q12" s="4">
        <f t="shared" si="1"/>
        <v>113916681</v>
      </c>
    </row>
    <row r="13" spans="1:17" x14ac:dyDescent="0.55000000000000004">
      <c r="A13" s="1" t="s">
        <v>69</v>
      </c>
      <c r="C13" s="4">
        <v>0</v>
      </c>
      <c r="D13" s="5"/>
      <c r="E13" s="4">
        <v>21456091</v>
      </c>
      <c r="F13" s="5"/>
      <c r="G13" s="4">
        <v>0</v>
      </c>
      <c r="H13" s="5"/>
      <c r="I13" s="4">
        <f t="shared" si="0"/>
        <v>21456091</v>
      </c>
      <c r="J13" s="5"/>
      <c r="K13" s="4">
        <v>0</v>
      </c>
      <c r="L13" s="5"/>
      <c r="M13" s="4">
        <v>140535136</v>
      </c>
      <c r="N13" s="5"/>
      <c r="O13" s="4">
        <v>0</v>
      </c>
      <c r="P13" s="5"/>
      <c r="Q13" s="4">
        <f t="shared" si="1"/>
        <v>140535136</v>
      </c>
    </row>
    <row r="14" spans="1:17" x14ac:dyDescent="0.55000000000000004">
      <c r="A14" s="1" t="s">
        <v>66</v>
      </c>
      <c r="C14" s="4">
        <v>0</v>
      </c>
      <c r="D14" s="5"/>
      <c r="E14" s="4">
        <v>19763347</v>
      </c>
      <c r="F14" s="5"/>
      <c r="G14" s="4">
        <v>0</v>
      </c>
      <c r="H14" s="5"/>
      <c r="I14" s="4">
        <f t="shared" si="0"/>
        <v>19763347</v>
      </c>
      <c r="J14" s="5"/>
      <c r="K14" s="4">
        <v>0</v>
      </c>
      <c r="L14" s="5"/>
      <c r="M14" s="4">
        <v>62408566</v>
      </c>
      <c r="N14" s="5"/>
      <c r="O14" s="4">
        <v>0</v>
      </c>
      <c r="P14" s="5"/>
      <c r="Q14" s="4">
        <f t="shared" si="1"/>
        <v>62408566</v>
      </c>
    </row>
    <row r="15" spans="1:17" x14ac:dyDescent="0.55000000000000004">
      <c r="A15" s="1" t="s">
        <v>57</v>
      </c>
      <c r="C15" s="4">
        <v>0</v>
      </c>
      <c r="D15" s="5"/>
      <c r="E15" s="4">
        <v>25876679</v>
      </c>
      <c r="F15" s="5"/>
      <c r="G15" s="4">
        <v>0</v>
      </c>
      <c r="H15" s="5"/>
      <c r="I15" s="4">
        <f t="shared" si="0"/>
        <v>25876679</v>
      </c>
      <c r="J15" s="5"/>
      <c r="K15" s="4">
        <v>0</v>
      </c>
      <c r="L15" s="5"/>
      <c r="M15" s="4">
        <v>91340793</v>
      </c>
      <c r="N15" s="5"/>
      <c r="O15" s="4">
        <v>0</v>
      </c>
      <c r="P15" s="5"/>
      <c r="Q15" s="4">
        <f t="shared" si="1"/>
        <v>91340793</v>
      </c>
    </row>
    <row r="16" spans="1:17" x14ac:dyDescent="0.55000000000000004">
      <c r="A16" s="1" t="s">
        <v>63</v>
      </c>
      <c r="C16" s="4">
        <v>0</v>
      </c>
      <c r="D16" s="5"/>
      <c r="E16" s="4">
        <v>55190712</v>
      </c>
      <c r="F16" s="5"/>
      <c r="G16" s="4">
        <v>0</v>
      </c>
      <c r="H16" s="5"/>
      <c r="I16" s="4">
        <f t="shared" si="0"/>
        <v>55190712</v>
      </c>
      <c r="J16" s="5"/>
      <c r="K16" s="4">
        <v>0</v>
      </c>
      <c r="L16" s="5"/>
      <c r="M16" s="4">
        <v>187191587</v>
      </c>
      <c r="N16" s="5"/>
      <c r="O16" s="4">
        <v>0</v>
      </c>
      <c r="P16" s="5"/>
      <c r="Q16" s="4">
        <f t="shared" si="1"/>
        <v>187191587</v>
      </c>
    </row>
    <row r="17" spans="3:17" ht="24.75" thickBot="1" x14ac:dyDescent="0.6">
      <c r="C17" s="6">
        <f>SUM(C8:C16)</f>
        <v>0</v>
      </c>
      <c r="D17" s="5"/>
      <c r="E17" s="6">
        <f>SUM(E8:E16)</f>
        <v>203143813</v>
      </c>
      <c r="F17" s="5"/>
      <c r="G17" s="6">
        <f>SUM(G8:G16)</f>
        <v>0</v>
      </c>
      <c r="H17" s="5"/>
      <c r="I17" s="6">
        <f>SUM(I8:I16)</f>
        <v>203143813</v>
      </c>
      <c r="J17" s="5"/>
      <c r="K17" s="6">
        <f>SUM(K8:K16)</f>
        <v>0</v>
      </c>
      <c r="L17" s="5"/>
      <c r="M17" s="6">
        <f>SUM(M8:M16)</f>
        <v>1061348309</v>
      </c>
      <c r="N17" s="5"/>
      <c r="O17" s="6">
        <f>SUM(O8:O16)</f>
        <v>801925367</v>
      </c>
      <c r="P17" s="5"/>
      <c r="Q17" s="6">
        <f>SUM(Q8:Q16)</f>
        <v>1863273676</v>
      </c>
    </row>
    <row r="18" spans="3:17" ht="24.75" thickTop="1" x14ac:dyDescent="0.55000000000000004"/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0"/>
  <sheetViews>
    <sheetView rightToLeft="1" workbookViewId="0">
      <selection activeCell="I13" sqref="I13"/>
    </sheetView>
  </sheetViews>
  <sheetFormatPr defaultRowHeight="24" x14ac:dyDescent="0.55000000000000004"/>
  <cols>
    <col min="1" max="1" width="22.28515625" style="1" bestFit="1" customWidth="1"/>
    <col min="2" max="2" width="1" style="1" customWidth="1"/>
    <col min="3" max="3" width="15.42578125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 x14ac:dyDescent="0.55000000000000004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ht="24.75" x14ac:dyDescent="0.55000000000000004">
      <c r="A3" s="17" t="s">
        <v>88</v>
      </c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1" ht="24.75" x14ac:dyDescent="0.55000000000000004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</row>
    <row r="6" spans="1:11" ht="24.75" x14ac:dyDescent="0.55000000000000004">
      <c r="A6" s="19" t="s">
        <v>152</v>
      </c>
      <c r="B6" s="19" t="s">
        <v>152</v>
      </c>
      <c r="C6" s="19" t="s">
        <v>152</v>
      </c>
      <c r="E6" s="19" t="s">
        <v>90</v>
      </c>
      <c r="F6" s="19" t="s">
        <v>90</v>
      </c>
      <c r="G6" s="19" t="s">
        <v>90</v>
      </c>
      <c r="I6" s="19" t="s">
        <v>91</v>
      </c>
      <c r="J6" s="19" t="s">
        <v>91</v>
      </c>
      <c r="K6" s="19" t="s">
        <v>91</v>
      </c>
    </row>
    <row r="7" spans="1:11" ht="24.75" x14ac:dyDescent="0.55000000000000004">
      <c r="A7" s="19" t="s">
        <v>153</v>
      </c>
      <c r="C7" s="19" t="s">
        <v>75</v>
      </c>
      <c r="E7" s="19" t="s">
        <v>154</v>
      </c>
      <c r="G7" s="19" t="s">
        <v>155</v>
      </c>
      <c r="I7" s="19" t="s">
        <v>154</v>
      </c>
      <c r="K7" s="19" t="s">
        <v>155</v>
      </c>
    </row>
    <row r="8" spans="1:11" x14ac:dyDescent="0.55000000000000004">
      <c r="A8" s="1" t="s">
        <v>81</v>
      </c>
      <c r="C8" s="1" t="s">
        <v>82</v>
      </c>
      <c r="E8" s="4">
        <v>118121690</v>
      </c>
      <c r="F8" s="5"/>
      <c r="G8" s="13">
        <f>E8/$E$9</f>
        <v>1</v>
      </c>
      <c r="H8" s="5"/>
      <c r="I8" s="4">
        <v>384541631</v>
      </c>
      <c r="K8" s="13">
        <f>I8/$I$9</f>
        <v>1</v>
      </c>
    </row>
    <row r="9" spans="1:11" ht="24.75" thickBot="1" x14ac:dyDescent="0.6">
      <c r="E9" s="6">
        <f>SUM(E8)</f>
        <v>118121690</v>
      </c>
      <c r="F9" s="5"/>
      <c r="G9" s="14">
        <f>SUM(G8)</f>
        <v>1</v>
      </c>
      <c r="H9" s="5"/>
      <c r="I9" s="6">
        <f>SUM(I8)</f>
        <v>384541631</v>
      </c>
      <c r="K9" s="16">
        <f>SUM(K8)</f>
        <v>1</v>
      </c>
    </row>
    <row r="10" spans="1:11" ht="24.75" thickTop="1" x14ac:dyDescent="0.55000000000000004">
      <c r="E10" s="3"/>
      <c r="I10" s="3"/>
    </row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topLeftCell="A2" workbookViewId="0">
      <selection activeCell="O4" sqref="O4"/>
    </sheetView>
  </sheetViews>
  <sheetFormatPr defaultRowHeight="24" x14ac:dyDescent="0.55000000000000004"/>
  <cols>
    <col min="1" max="1" width="31" style="1" bestFit="1" customWidth="1"/>
    <col min="2" max="2" width="1" style="1" customWidth="1"/>
    <col min="3" max="3" width="12.85546875" style="1" customWidth="1"/>
    <col min="4" max="4" width="1" style="1" customWidth="1"/>
    <col min="5" max="5" width="20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 x14ac:dyDescent="0.55000000000000004">
      <c r="A2" s="17" t="s">
        <v>0</v>
      </c>
      <c r="B2" s="17"/>
      <c r="C2" s="17"/>
      <c r="D2" s="17"/>
      <c r="E2" s="17"/>
    </row>
    <row r="3" spans="1:5" ht="24.75" x14ac:dyDescent="0.55000000000000004">
      <c r="A3" s="17" t="s">
        <v>88</v>
      </c>
      <c r="B3" s="17"/>
      <c r="C3" s="17"/>
      <c r="D3" s="17"/>
      <c r="E3" s="17"/>
    </row>
    <row r="4" spans="1:5" ht="24.75" x14ac:dyDescent="0.55000000000000004">
      <c r="A4" s="17" t="s">
        <v>2</v>
      </c>
      <c r="B4" s="17"/>
      <c r="C4" s="17"/>
      <c r="D4" s="17"/>
      <c r="E4" s="17"/>
    </row>
    <row r="5" spans="1:5" ht="24.75" x14ac:dyDescent="0.6">
      <c r="E5" s="2" t="s">
        <v>163</v>
      </c>
    </row>
    <row r="6" spans="1:5" ht="24.75" x14ac:dyDescent="0.55000000000000004">
      <c r="A6" s="18" t="s">
        <v>156</v>
      </c>
      <c r="C6" s="19" t="s">
        <v>90</v>
      </c>
      <c r="D6" s="5"/>
      <c r="E6" s="19" t="s">
        <v>164</v>
      </c>
    </row>
    <row r="7" spans="1:5" ht="24.75" x14ac:dyDescent="0.55000000000000004">
      <c r="A7" s="19" t="s">
        <v>156</v>
      </c>
      <c r="C7" s="19" t="s">
        <v>78</v>
      </c>
      <c r="D7" s="5"/>
      <c r="E7" s="19" t="s">
        <v>78</v>
      </c>
    </row>
    <row r="8" spans="1:5" x14ac:dyDescent="0.55000000000000004">
      <c r="A8" s="1" t="s">
        <v>157</v>
      </c>
      <c r="C8" s="4">
        <v>0</v>
      </c>
      <c r="D8" s="5"/>
      <c r="E8" s="4">
        <v>28211545</v>
      </c>
    </row>
    <row r="9" spans="1:5" ht="25.5" thickBot="1" x14ac:dyDescent="0.65">
      <c r="A9" s="2" t="s">
        <v>97</v>
      </c>
      <c r="C9" s="6">
        <v>0</v>
      </c>
      <c r="D9" s="5"/>
      <c r="E9" s="6">
        <v>28211545</v>
      </c>
    </row>
    <row r="10" spans="1:5" ht="24.75" thickTop="1" x14ac:dyDescent="0.55000000000000004"/>
  </sheetData>
  <mergeCells count="8">
    <mergeCell ref="A4:E4"/>
    <mergeCell ref="A3:E3"/>
    <mergeCell ref="A2:E2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40"/>
  <sheetViews>
    <sheetView rightToLeft="1" topLeftCell="A37" workbookViewId="0">
      <selection activeCell="K42" sqref="K42"/>
    </sheetView>
  </sheetViews>
  <sheetFormatPr defaultRowHeight="24" x14ac:dyDescent="0.55000000000000004"/>
  <cols>
    <col min="1" max="1" width="34.42578125" style="1" bestFit="1" customWidth="1"/>
    <col min="2" max="2" width="1" style="1" customWidth="1"/>
    <col min="3" max="3" width="9.710937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22.28515625" style="1" bestFit="1" customWidth="1"/>
    <col min="8" max="8" width="1" style="1" customWidth="1"/>
    <col min="9" max="9" width="8.5703125" style="1" bestFit="1" customWidth="1"/>
    <col min="10" max="10" width="1" style="1" customWidth="1"/>
    <col min="11" max="11" width="17.28515625" style="1" bestFit="1" customWidth="1"/>
    <col min="12" max="12" width="1" style="1" customWidth="1"/>
    <col min="13" max="13" width="8.7109375" style="1" bestFit="1" customWidth="1"/>
    <col min="14" max="14" width="1" style="1" customWidth="1"/>
    <col min="15" max="15" width="13.85546875" style="1" bestFit="1" customWidth="1"/>
    <col min="16" max="16" width="0.85546875" style="1" customWidth="1"/>
    <col min="17" max="17" width="9.7109375" style="1" bestFit="1" customWidth="1"/>
    <col min="18" max="18" width="1" style="1" customWidth="1"/>
    <col min="19" max="19" width="12.140625" style="1" bestFit="1" customWidth="1"/>
    <col min="20" max="20" width="1" style="1" customWidth="1"/>
    <col min="21" max="21" width="17.28515625" style="1" bestFit="1" customWidth="1"/>
    <col min="22" max="22" width="1" style="1" customWidth="1"/>
    <col min="23" max="23" width="22.285156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 x14ac:dyDescent="0.55000000000000004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</row>
    <row r="3" spans="1:25" ht="24.75" x14ac:dyDescent="0.55000000000000004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</row>
    <row r="4" spans="1:25" ht="24.75" x14ac:dyDescent="0.55000000000000004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</row>
    <row r="6" spans="1:25" ht="24.75" x14ac:dyDescent="0.55000000000000004">
      <c r="A6" s="18" t="s">
        <v>3</v>
      </c>
      <c r="C6" s="19" t="s">
        <v>161</v>
      </c>
      <c r="D6" s="19" t="s">
        <v>4</v>
      </c>
      <c r="E6" s="19" t="s">
        <v>4</v>
      </c>
      <c r="F6" s="19" t="s">
        <v>4</v>
      </c>
      <c r="G6" s="19" t="s">
        <v>4</v>
      </c>
      <c r="I6" s="19" t="s">
        <v>5</v>
      </c>
      <c r="J6" s="19" t="s">
        <v>5</v>
      </c>
      <c r="K6" s="19" t="s">
        <v>5</v>
      </c>
      <c r="L6" s="19" t="s">
        <v>5</v>
      </c>
      <c r="M6" s="19" t="s">
        <v>5</v>
      </c>
      <c r="N6" s="19" t="s">
        <v>5</v>
      </c>
      <c r="O6" s="19" t="s">
        <v>5</v>
      </c>
      <c r="Q6" s="19" t="s">
        <v>6</v>
      </c>
      <c r="R6" s="19" t="s">
        <v>6</v>
      </c>
      <c r="S6" s="19" t="s">
        <v>6</v>
      </c>
      <c r="T6" s="19" t="s">
        <v>6</v>
      </c>
      <c r="U6" s="19" t="s">
        <v>6</v>
      </c>
      <c r="V6" s="19" t="s">
        <v>6</v>
      </c>
      <c r="W6" s="19" t="s">
        <v>6</v>
      </c>
      <c r="X6" s="19" t="s">
        <v>6</v>
      </c>
      <c r="Y6" s="19" t="s">
        <v>6</v>
      </c>
    </row>
    <row r="7" spans="1:25" ht="24.75" x14ac:dyDescent="0.55000000000000004">
      <c r="A7" s="18" t="s">
        <v>3</v>
      </c>
      <c r="C7" s="18" t="s">
        <v>7</v>
      </c>
      <c r="E7" s="18" t="s">
        <v>8</v>
      </c>
      <c r="G7" s="18" t="s">
        <v>9</v>
      </c>
      <c r="I7" s="19" t="s">
        <v>10</v>
      </c>
      <c r="J7" s="19" t="s">
        <v>10</v>
      </c>
      <c r="K7" s="19" t="s">
        <v>10</v>
      </c>
      <c r="M7" s="19" t="s">
        <v>11</v>
      </c>
      <c r="N7" s="19" t="s">
        <v>11</v>
      </c>
      <c r="O7" s="19" t="s">
        <v>11</v>
      </c>
      <c r="Q7" s="18" t="s">
        <v>7</v>
      </c>
      <c r="S7" s="18" t="s">
        <v>12</v>
      </c>
      <c r="U7" s="18" t="s">
        <v>8</v>
      </c>
      <c r="W7" s="18" t="s">
        <v>9</v>
      </c>
      <c r="Y7" s="18" t="s">
        <v>13</v>
      </c>
    </row>
    <row r="8" spans="1:25" ht="24.75" x14ac:dyDescent="0.55000000000000004">
      <c r="A8" s="19" t="s">
        <v>3</v>
      </c>
      <c r="C8" s="19" t="s">
        <v>7</v>
      </c>
      <c r="E8" s="19" t="s">
        <v>8</v>
      </c>
      <c r="G8" s="19" t="s">
        <v>9</v>
      </c>
      <c r="I8" s="19" t="s">
        <v>7</v>
      </c>
      <c r="K8" s="19" t="s">
        <v>8</v>
      </c>
      <c r="M8" s="19" t="s">
        <v>7</v>
      </c>
      <c r="O8" s="19" t="s">
        <v>14</v>
      </c>
      <c r="Q8" s="19" t="s">
        <v>7</v>
      </c>
      <c r="S8" s="19" t="s">
        <v>12</v>
      </c>
      <c r="U8" s="19" t="s">
        <v>8</v>
      </c>
      <c r="W8" s="19" t="s">
        <v>9</v>
      </c>
      <c r="Y8" s="19" t="s">
        <v>13</v>
      </c>
    </row>
    <row r="9" spans="1:25" x14ac:dyDescent="0.55000000000000004">
      <c r="A9" s="1" t="s">
        <v>15</v>
      </c>
      <c r="C9" s="7">
        <v>414158</v>
      </c>
      <c r="D9" s="7"/>
      <c r="E9" s="7">
        <v>1136207155</v>
      </c>
      <c r="F9" s="7"/>
      <c r="G9" s="7">
        <v>1201806620.78022</v>
      </c>
      <c r="H9" s="7"/>
      <c r="I9" s="7">
        <v>0</v>
      </c>
      <c r="J9" s="7"/>
      <c r="K9" s="7">
        <v>0</v>
      </c>
      <c r="L9" s="7"/>
      <c r="M9" s="7">
        <v>0</v>
      </c>
      <c r="N9" s="7"/>
      <c r="O9" s="7">
        <v>0</v>
      </c>
      <c r="P9" s="7"/>
      <c r="Q9" s="7">
        <v>414158</v>
      </c>
      <c r="R9" s="7"/>
      <c r="S9" s="7">
        <v>2930</v>
      </c>
      <c r="T9" s="7"/>
      <c r="U9" s="7">
        <v>1136207155</v>
      </c>
      <c r="V9" s="7"/>
      <c r="W9" s="7">
        <v>1206335525.4834001</v>
      </c>
      <c r="X9" s="5"/>
      <c r="Y9" s="13">
        <v>2.270085181301389E-2</v>
      </c>
    </row>
    <row r="10" spans="1:25" x14ac:dyDescent="0.55000000000000004">
      <c r="A10" s="1" t="s">
        <v>16</v>
      </c>
      <c r="C10" s="7">
        <v>214208</v>
      </c>
      <c r="D10" s="7"/>
      <c r="E10" s="7">
        <v>1002641201</v>
      </c>
      <c r="F10" s="7"/>
      <c r="G10" s="7">
        <v>796206271.33632004</v>
      </c>
      <c r="H10" s="7"/>
      <c r="I10" s="7">
        <v>0</v>
      </c>
      <c r="J10" s="7"/>
      <c r="K10" s="7">
        <v>0</v>
      </c>
      <c r="L10" s="7"/>
      <c r="M10" s="7">
        <v>0</v>
      </c>
      <c r="N10" s="7"/>
      <c r="O10" s="7">
        <v>0</v>
      </c>
      <c r="P10" s="7"/>
      <c r="Q10" s="7">
        <v>214208</v>
      </c>
      <c r="R10" s="7"/>
      <c r="S10" s="7">
        <v>3739</v>
      </c>
      <c r="T10" s="7"/>
      <c r="U10" s="7">
        <v>1002641201</v>
      </c>
      <c r="V10" s="7"/>
      <c r="W10" s="7">
        <v>796206271.33632004</v>
      </c>
      <c r="X10" s="5"/>
      <c r="Y10" s="13">
        <v>1.4983029344970448E-2</v>
      </c>
    </row>
    <row r="11" spans="1:25" x14ac:dyDescent="0.55000000000000004">
      <c r="A11" s="1" t="s">
        <v>17</v>
      </c>
      <c r="C11" s="7">
        <v>21424</v>
      </c>
      <c r="D11" s="7"/>
      <c r="E11" s="7">
        <v>492107578</v>
      </c>
      <c r="F11" s="7"/>
      <c r="G11" s="7">
        <v>692285399.86319995</v>
      </c>
      <c r="H11" s="7"/>
      <c r="I11" s="7">
        <v>0</v>
      </c>
      <c r="J11" s="7"/>
      <c r="K11" s="7">
        <v>0</v>
      </c>
      <c r="L11" s="7"/>
      <c r="M11" s="7">
        <v>0</v>
      </c>
      <c r="N11" s="7"/>
      <c r="O11" s="7">
        <v>0</v>
      </c>
      <c r="P11" s="7"/>
      <c r="Q11" s="7">
        <v>21424</v>
      </c>
      <c r="R11" s="7"/>
      <c r="S11" s="7">
        <v>39550</v>
      </c>
      <c r="T11" s="7"/>
      <c r="U11" s="7">
        <v>492107578</v>
      </c>
      <c r="V11" s="7"/>
      <c r="W11" s="7">
        <v>842328489.91199994</v>
      </c>
      <c r="X11" s="5"/>
      <c r="Y11" s="13">
        <v>1.5850958397092482E-2</v>
      </c>
    </row>
    <row r="12" spans="1:25" x14ac:dyDescent="0.55000000000000004">
      <c r="A12" s="1" t="s">
        <v>18</v>
      </c>
      <c r="C12" s="7">
        <v>189973</v>
      </c>
      <c r="D12" s="7"/>
      <c r="E12" s="7">
        <v>1510314612</v>
      </c>
      <c r="F12" s="7"/>
      <c r="G12" s="7">
        <v>1956528051.5508001</v>
      </c>
      <c r="H12" s="7"/>
      <c r="I12" s="7">
        <v>0</v>
      </c>
      <c r="J12" s="7"/>
      <c r="K12" s="7">
        <v>0</v>
      </c>
      <c r="L12" s="7"/>
      <c r="M12" s="7">
        <v>0</v>
      </c>
      <c r="N12" s="7"/>
      <c r="O12" s="7">
        <v>0</v>
      </c>
      <c r="P12" s="7"/>
      <c r="Q12" s="7">
        <v>189973</v>
      </c>
      <c r="R12" s="7"/>
      <c r="S12" s="7">
        <v>12276</v>
      </c>
      <c r="T12" s="7"/>
      <c r="U12" s="7">
        <v>1510314612</v>
      </c>
      <c r="V12" s="7"/>
      <c r="W12" s="7">
        <v>2318372428.6522799</v>
      </c>
      <c r="X12" s="5"/>
      <c r="Y12" s="13">
        <v>4.3627189814478134E-2</v>
      </c>
    </row>
    <row r="13" spans="1:25" x14ac:dyDescent="0.55000000000000004">
      <c r="A13" s="1" t="s">
        <v>19</v>
      </c>
      <c r="C13" s="7">
        <v>123833</v>
      </c>
      <c r="D13" s="7"/>
      <c r="E13" s="7">
        <v>1140726605</v>
      </c>
      <c r="F13" s="7"/>
      <c r="G13" s="7">
        <v>849415003.04700005</v>
      </c>
      <c r="H13" s="7"/>
      <c r="I13" s="7">
        <v>0</v>
      </c>
      <c r="J13" s="7"/>
      <c r="K13" s="7">
        <v>0</v>
      </c>
      <c r="L13" s="7"/>
      <c r="M13" s="7">
        <v>0</v>
      </c>
      <c r="N13" s="7"/>
      <c r="O13" s="7">
        <v>0</v>
      </c>
      <c r="P13" s="7"/>
      <c r="Q13" s="7">
        <v>123833</v>
      </c>
      <c r="R13" s="7"/>
      <c r="S13" s="7">
        <v>7200</v>
      </c>
      <c r="T13" s="7"/>
      <c r="U13" s="7">
        <v>1140726605</v>
      </c>
      <c r="V13" s="7"/>
      <c r="W13" s="7">
        <v>886346090.13600004</v>
      </c>
      <c r="X13" s="5"/>
      <c r="Y13" s="13">
        <v>1.6679282688917597E-2</v>
      </c>
    </row>
    <row r="14" spans="1:25" x14ac:dyDescent="0.55000000000000004">
      <c r="A14" s="1" t="s">
        <v>20</v>
      </c>
      <c r="C14" s="7">
        <v>135768</v>
      </c>
      <c r="D14" s="7"/>
      <c r="E14" s="7">
        <v>1010645977</v>
      </c>
      <c r="F14" s="7"/>
      <c r="G14" s="7">
        <v>1322689599.5039999</v>
      </c>
      <c r="H14" s="7"/>
      <c r="I14" s="7">
        <v>0</v>
      </c>
      <c r="J14" s="7"/>
      <c r="K14" s="7">
        <v>0</v>
      </c>
      <c r="L14" s="7"/>
      <c r="M14" s="7">
        <v>0</v>
      </c>
      <c r="N14" s="7"/>
      <c r="O14" s="7">
        <v>0</v>
      </c>
      <c r="P14" s="7"/>
      <c r="Q14" s="7">
        <v>135768</v>
      </c>
      <c r="R14" s="7"/>
      <c r="S14" s="7">
        <v>12680</v>
      </c>
      <c r="T14" s="7"/>
      <c r="U14" s="7">
        <v>1010645977</v>
      </c>
      <c r="V14" s="7"/>
      <c r="W14" s="7">
        <v>1711398379.7664001</v>
      </c>
      <c r="X14" s="5"/>
      <c r="Y14" s="13">
        <v>3.2205137120985598E-2</v>
      </c>
    </row>
    <row r="15" spans="1:25" x14ac:dyDescent="0.55000000000000004">
      <c r="A15" s="1" t="s">
        <v>21</v>
      </c>
      <c r="C15" s="7">
        <v>238228</v>
      </c>
      <c r="D15" s="7"/>
      <c r="E15" s="7">
        <v>1368302398</v>
      </c>
      <c r="F15" s="7"/>
      <c r="G15" s="7">
        <v>1624618382.3687999</v>
      </c>
      <c r="H15" s="7"/>
      <c r="I15" s="7">
        <v>0</v>
      </c>
      <c r="J15" s="7"/>
      <c r="K15" s="7">
        <v>0</v>
      </c>
      <c r="L15" s="7"/>
      <c r="M15" s="7">
        <v>0</v>
      </c>
      <c r="N15" s="7"/>
      <c r="O15" s="7">
        <v>0</v>
      </c>
      <c r="P15" s="7"/>
      <c r="Q15" s="7">
        <v>238228</v>
      </c>
      <c r="R15" s="7"/>
      <c r="S15" s="7">
        <v>7070</v>
      </c>
      <c r="T15" s="7"/>
      <c r="U15" s="7">
        <v>1368302398</v>
      </c>
      <c r="V15" s="7"/>
      <c r="W15" s="7">
        <v>1674351598.1556001</v>
      </c>
      <c r="X15" s="5"/>
      <c r="Y15" s="13">
        <v>3.1507989866569081E-2</v>
      </c>
    </row>
    <row r="16" spans="1:25" x14ac:dyDescent="0.55000000000000004">
      <c r="A16" s="1" t="s">
        <v>22</v>
      </c>
      <c r="C16" s="7">
        <v>5505</v>
      </c>
      <c r="D16" s="7"/>
      <c r="E16" s="7">
        <v>167155654</v>
      </c>
      <c r="F16" s="7"/>
      <c r="G16" s="7">
        <v>190949106.09060001</v>
      </c>
      <c r="H16" s="7"/>
      <c r="I16" s="7">
        <v>0</v>
      </c>
      <c r="J16" s="7"/>
      <c r="K16" s="7">
        <v>0</v>
      </c>
      <c r="L16" s="7"/>
      <c r="M16" s="7">
        <v>0</v>
      </c>
      <c r="N16" s="7"/>
      <c r="O16" s="7">
        <v>0</v>
      </c>
      <c r="P16" s="7"/>
      <c r="Q16" s="7">
        <v>5505</v>
      </c>
      <c r="R16" s="7"/>
      <c r="S16" s="7">
        <v>37623</v>
      </c>
      <c r="T16" s="7"/>
      <c r="U16" s="7">
        <v>167155654</v>
      </c>
      <c r="V16" s="7"/>
      <c r="W16" s="7">
        <v>205894709.91765001</v>
      </c>
      <c r="X16" s="5"/>
      <c r="Y16" s="13">
        <v>3.8745317535526487E-3</v>
      </c>
    </row>
    <row r="17" spans="1:25" x14ac:dyDescent="0.55000000000000004">
      <c r="A17" s="1" t="s">
        <v>23</v>
      </c>
      <c r="C17" s="7">
        <v>4850</v>
      </c>
      <c r="D17" s="7"/>
      <c r="E17" s="7">
        <v>101938403</v>
      </c>
      <c r="F17" s="7"/>
      <c r="G17" s="7">
        <v>86785803</v>
      </c>
      <c r="H17" s="7"/>
      <c r="I17" s="7">
        <v>0</v>
      </c>
      <c r="J17" s="7"/>
      <c r="K17" s="7">
        <v>0</v>
      </c>
      <c r="L17" s="7"/>
      <c r="M17" s="7">
        <v>0</v>
      </c>
      <c r="N17" s="7"/>
      <c r="O17" s="7">
        <v>0</v>
      </c>
      <c r="P17" s="7"/>
      <c r="Q17" s="7">
        <v>4850</v>
      </c>
      <c r="R17" s="7"/>
      <c r="S17" s="7">
        <v>50030</v>
      </c>
      <c r="T17" s="7"/>
      <c r="U17" s="7">
        <v>101938403</v>
      </c>
      <c r="V17" s="7"/>
      <c r="W17" s="7">
        <v>241216318.005</v>
      </c>
      <c r="X17" s="5"/>
      <c r="Y17" s="13">
        <v>4.5392146498529767E-3</v>
      </c>
    </row>
    <row r="18" spans="1:25" x14ac:dyDescent="0.55000000000000004">
      <c r="A18" s="1" t="s">
        <v>24</v>
      </c>
      <c r="C18" s="7">
        <v>74646</v>
      </c>
      <c r="D18" s="7"/>
      <c r="E18" s="7">
        <v>598323432</v>
      </c>
      <c r="F18" s="7"/>
      <c r="G18" s="7">
        <v>698133200.24448001</v>
      </c>
      <c r="H18" s="7"/>
      <c r="I18" s="7">
        <v>0</v>
      </c>
      <c r="J18" s="7"/>
      <c r="K18" s="7">
        <v>0</v>
      </c>
      <c r="L18" s="7"/>
      <c r="M18" s="7">
        <v>0</v>
      </c>
      <c r="N18" s="7"/>
      <c r="O18" s="7">
        <v>0</v>
      </c>
      <c r="P18" s="7"/>
      <c r="Q18" s="7">
        <v>74646</v>
      </c>
      <c r="R18" s="7"/>
      <c r="S18" s="7">
        <v>9391</v>
      </c>
      <c r="T18" s="7"/>
      <c r="U18" s="7">
        <v>598323432</v>
      </c>
      <c r="V18" s="7"/>
      <c r="W18" s="7">
        <v>696871692.54846001</v>
      </c>
      <c r="X18" s="5"/>
      <c r="Y18" s="13">
        <v>1.3113748779708346E-2</v>
      </c>
    </row>
    <row r="19" spans="1:25" x14ac:dyDescent="0.55000000000000004">
      <c r="A19" s="1" t="s">
        <v>25</v>
      </c>
      <c r="C19" s="7">
        <v>253441</v>
      </c>
      <c r="D19" s="7"/>
      <c r="E19" s="7">
        <v>2379878189</v>
      </c>
      <c r="F19" s="7"/>
      <c r="G19" s="7">
        <v>2647975923.6801</v>
      </c>
      <c r="H19" s="7"/>
      <c r="I19" s="7">
        <v>0</v>
      </c>
      <c r="J19" s="7"/>
      <c r="K19" s="7">
        <v>0</v>
      </c>
      <c r="L19" s="7"/>
      <c r="M19" s="7">
        <v>0</v>
      </c>
      <c r="N19" s="7"/>
      <c r="O19" s="7">
        <v>0</v>
      </c>
      <c r="P19" s="7"/>
      <c r="Q19" s="7">
        <v>253441</v>
      </c>
      <c r="R19" s="7"/>
      <c r="S19" s="7">
        <v>11090</v>
      </c>
      <c r="T19" s="7"/>
      <c r="U19" s="7">
        <v>2379878189</v>
      </c>
      <c r="V19" s="7"/>
      <c r="W19" s="7">
        <v>2794105898.5359001</v>
      </c>
      <c r="X19" s="5"/>
      <c r="Y19" s="13">
        <v>5.2579554040004355E-2</v>
      </c>
    </row>
    <row r="20" spans="1:25" x14ac:dyDescent="0.55000000000000004">
      <c r="A20" s="1" t="s">
        <v>26</v>
      </c>
      <c r="C20" s="7">
        <v>135830</v>
      </c>
      <c r="D20" s="7"/>
      <c r="E20" s="7">
        <v>897312410</v>
      </c>
      <c r="F20" s="7"/>
      <c r="G20" s="7">
        <v>891197744.58000004</v>
      </c>
      <c r="H20" s="7"/>
      <c r="I20" s="7">
        <v>19719</v>
      </c>
      <c r="J20" s="7"/>
      <c r="K20" s="7">
        <v>123745445</v>
      </c>
      <c r="L20" s="7"/>
      <c r="M20" s="7">
        <v>0</v>
      </c>
      <c r="N20" s="7"/>
      <c r="O20" s="7">
        <v>0</v>
      </c>
      <c r="P20" s="7"/>
      <c r="Q20" s="7">
        <v>155549</v>
      </c>
      <c r="R20" s="7"/>
      <c r="S20" s="7">
        <v>7550</v>
      </c>
      <c r="T20" s="7"/>
      <c r="U20" s="7">
        <v>1021057855</v>
      </c>
      <c r="V20" s="7"/>
      <c r="W20" s="7">
        <v>1167477763.7444999</v>
      </c>
      <c r="X20" s="5"/>
      <c r="Y20" s="13">
        <v>2.1969625489668482E-2</v>
      </c>
    </row>
    <row r="21" spans="1:25" x14ac:dyDescent="0.55000000000000004">
      <c r="A21" s="1" t="s">
        <v>27</v>
      </c>
      <c r="C21" s="7">
        <v>75448</v>
      </c>
      <c r="D21" s="7"/>
      <c r="E21" s="7">
        <v>1348501069</v>
      </c>
      <c r="F21" s="7"/>
      <c r="G21" s="7">
        <v>1200057780.48</v>
      </c>
      <c r="H21" s="7"/>
      <c r="I21" s="7">
        <v>0</v>
      </c>
      <c r="J21" s="7"/>
      <c r="K21" s="7">
        <v>0</v>
      </c>
      <c r="L21" s="7"/>
      <c r="M21" s="7">
        <v>0</v>
      </c>
      <c r="N21" s="7"/>
      <c r="O21" s="7">
        <v>0</v>
      </c>
      <c r="P21" s="7"/>
      <c r="Q21" s="7">
        <v>75448</v>
      </c>
      <c r="R21" s="7"/>
      <c r="S21" s="7">
        <v>17750</v>
      </c>
      <c r="T21" s="7"/>
      <c r="U21" s="7">
        <v>1348501069</v>
      </c>
      <c r="V21" s="7"/>
      <c r="W21" s="7">
        <v>1331314100.22</v>
      </c>
      <c r="X21" s="5"/>
      <c r="Y21" s="13">
        <v>2.5052701729528906E-2</v>
      </c>
    </row>
    <row r="22" spans="1:25" x14ac:dyDescent="0.55000000000000004">
      <c r="A22" s="1" t="s">
        <v>28</v>
      </c>
      <c r="C22" s="7">
        <v>11938</v>
      </c>
      <c r="D22" s="7"/>
      <c r="E22" s="7">
        <v>170861575</v>
      </c>
      <c r="F22" s="7"/>
      <c r="G22" s="7">
        <v>175641740.664</v>
      </c>
      <c r="H22" s="7"/>
      <c r="I22" s="7">
        <v>0</v>
      </c>
      <c r="J22" s="7"/>
      <c r="K22" s="7">
        <v>0</v>
      </c>
      <c r="L22" s="7"/>
      <c r="M22" s="7">
        <v>0</v>
      </c>
      <c r="N22" s="7"/>
      <c r="O22" s="7">
        <v>0</v>
      </c>
      <c r="P22" s="7"/>
      <c r="Q22" s="7">
        <v>11938</v>
      </c>
      <c r="R22" s="7"/>
      <c r="S22" s="7">
        <v>18240</v>
      </c>
      <c r="T22" s="7"/>
      <c r="U22" s="7">
        <v>170861575</v>
      </c>
      <c r="V22" s="7"/>
      <c r="W22" s="7">
        <v>216466577.6832</v>
      </c>
      <c r="X22" s="5"/>
      <c r="Y22" s="13">
        <v>4.0734734231485598E-3</v>
      </c>
    </row>
    <row r="23" spans="1:25" x14ac:dyDescent="0.55000000000000004">
      <c r="A23" s="1" t="s">
        <v>29</v>
      </c>
      <c r="C23" s="7">
        <v>683232</v>
      </c>
      <c r="D23" s="7"/>
      <c r="E23" s="7">
        <v>2682558655</v>
      </c>
      <c r="F23" s="7"/>
      <c r="G23" s="7">
        <v>2452619234.0707202</v>
      </c>
      <c r="H23" s="7"/>
      <c r="I23" s="7">
        <v>0</v>
      </c>
      <c r="J23" s="7"/>
      <c r="K23" s="7">
        <v>0</v>
      </c>
      <c r="L23" s="7"/>
      <c r="M23" s="7">
        <v>0</v>
      </c>
      <c r="N23" s="7"/>
      <c r="O23" s="7">
        <v>0</v>
      </c>
      <c r="P23" s="7"/>
      <c r="Q23" s="7">
        <v>683232</v>
      </c>
      <c r="R23" s="7"/>
      <c r="S23" s="7">
        <v>4460</v>
      </c>
      <c r="T23" s="7"/>
      <c r="U23" s="7">
        <v>2682558655</v>
      </c>
      <c r="V23" s="7"/>
      <c r="W23" s="7">
        <v>3029266625.2992001</v>
      </c>
      <c r="X23" s="5"/>
      <c r="Y23" s="13">
        <v>5.7004814423806074E-2</v>
      </c>
    </row>
    <row r="24" spans="1:25" x14ac:dyDescent="0.55000000000000004">
      <c r="A24" s="1" t="s">
        <v>30</v>
      </c>
      <c r="C24" s="7">
        <v>9281</v>
      </c>
      <c r="D24" s="7"/>
      <c r="E24" s="7">
        <v>67113425</v>
      </c>
      <c r="F24" s="7"/>
      <c r="G24" s="7">
        <v>66060557.955600001</v>
      </c>
      <c r="H24" s="7"/>
      <c r="I24" s="7">
        <v>0</v>
      </c>
      <c r="J24" s="7"/>
      <c r="K24" s="7">
        <v>0</v>
      </c>
      <c r="L24" s="7"/>
      <c r="M24" s="7">
        <v>0</v>
      </c>
      <c r="N24" s="7"/>
      <c r="O24" s="7">
        <v>0</v>
      </c>
      <c r="P24" s="7"/>
      <c r="Q24" s="7">
        <v>9281</v>
      </c>
      <c r="R24" s="7"/>
      <c r="S24" s="7">
        <v>7993</v>
      </c>
      <c r="T24" s="7"/>
      <c r="U24" s="7">
        <v>67113425</v>
      </c>
      <c r="V24" s="7"/>
      <c r="W24" s="7">
        <v>73746094.935629994</v>
      </c>
      <c r="X24" s="5"/>
      <c r="Y24" s="13">
        <v>1.3877558420169623E-3</v>
      </c>
    </row>
    <row r="25" spans="1:25" x14ac:dyDescent="0.55000000000000004">
      <c r="A25" s="1" t="s">
        <v>31</v>
      </c>
      <c r="C25" s="7">
        <v>57727</v>
      </c>
      <c r="D25" s="7"/>
      <c r="E25" s="7">
        <v>317774085</v>
      </c>
      <c r="F25" s="7"/>
      <c r="G25" s="7">
        <v>320219392.87260002</v>
      </c>
      <c r="H25" s="7"/>
      <c r="I25" s="7">
        <v>33190</v>
      </c>
      <c r="J25" s="7"/>
      <c r="K25" s="7">
        <v>182703446</v>
      </c>
      <c r="L25" s="7"/>
      <c r="M25" s="7">
        <v>0</v>
      </c>
      <c r="N25" s="7"/>
      <c r="O25" s="7">
        <v>0</v>
      </c>
      <c r="P25" s="7"/>
      <c r="Q25" s="7">
        <v>90917</v>
      </c>
      <c r="R25" s="7"/>
      <c r="S25" s="7">
        <v>5750</v>
      </c>
      <c r="T25" s="7"/>
      <c r="U25" s="7">
        <v>500477531</v>
      </c>
      <c r="V25" s="7"/>
      <c r="W25" s="7">
        <v>519693618.5025</v>
      </c>
      <c r="X25" s="5"/>
      <c r="Y25" s="13">
        <v>9.7796073916224611E-3</v>
      </c>
    </row>
    <row r="26" spans="1:25" x14ac:dyDescent="0.55000000000000004">
      <c r="A26" s="1" t="s">
        <v>32</v>
      </c>
      <c r="C26" s="7">
        <v>84689</v>
      </c>
      <c r="D26" s="7"/>
      <c r="E26" s="7">
        <v>1222158765</v>
      </c>
      <c r="F26" s="7"/>
      <c r="G26" s="7">
        <v>1284742174.1154001</v>
      </c>
      <c r="H26" s="7"/>
      <c r="I26" s="7">
        <v>0</v>
      </c>
      <c r="J26" s="7"/>
      <c r="K26" s="7">
        <v>0</v>
      </c>
      <c r="L26" s="7"/>
      <c r="M26" s="7">
        <v>0</v>
      </c>
      <c r="N26" s="7"/>
      <c r="O26" s="7">
        <v>0</v>
      </c>
      <c r="P26" s="7"/>
      <c r="Q26" s="7">
        <v>84689</v>
      </c>
      <c r="R26" s="7"/>
      <c r="S26" s="7">
        <v>18050</v>
      </c>
      <c r="T26" s="7"/>
      <c r="U26" s="7">
        <v>1222158765</v>
      </c>
      <c r="V26" s="7"/>
      <c r="W26" s="7">
        <v>1519632781.3095</v>
      </c>
      <c r="X26" s="5"/>
      <c r="Y26" s="13">
        <v>2.8596487337037974E-2</v>
      </c>
    </row>
    <row r="27" spans="1:25" x14ac:dyDescent="0.55000000000000004">
      <c r="A27" s="1" t="s">
        <v>33</v>
      </c>
      <c r="C27" s="7">
        <v>49602</v>
      </c>
      <c r="D27" s="7"/>
      <c r="E27" s="7">
        <v>946890842</v>
      </c>
      <c r="F27" s="7"/>
      <c r="G27" s="7">
        <v>1792412837.3970001</v>
      </c>
      <c r="H27" s="7"/>
      <c r="I27" s="7">
        <v>0</v>
      </c>
      <c r="J27" s="7"/>
      <c r="K27" s="7">
        <v>0</v>
      </c>
      <c r="L27" s="7"/>
      <c r="M27" s="7">
        <v>0</v>
      </c>
      <c r="N27" s="7"/>
      <c r="O27" s="7">
        <v>0</v>
      </c>
      <c r="P27" s="7"/>
      <c r="Q27" s="7">
        <v>49602</v>
      </c>
      <c r="R27" s="7"/>
      <c r="S27" s="7">
        <v>29940</v>
      </c>
      <c r="T27" s="7"/>
      <c r="U27" s="7">
        <v>946890842</v>
      </c>
      <c r="V27" s="7"/>
      <c r="W27" s="7">
        <v>1476336735.9468</v>
      </c>
      <c r="X27" s="5"/>
      <c r="Y27" s="13">
        <v>2.7781741282473817E-2</v>
      </c>
    </row>
    <row r="28" spans="1:25" x14ac:dyDescent="0.55000000000000004">
      <c r="A28" s="1" t="s">
        <v>34</v>
      </c>
      <c r="C28" s="7">
        <v>169283</v>
      </c>
      <c r="D28" s="7"/>
      <c r="E28" s="7">
        <v>1705904628</v>
      </c>
      <c r="F28" s="7"/>
      <c r="G28" s="7">
        <v>1765319333.6336999</v>
      </c>
      <c r="H28" s="7"/>
      <c r="I28" s="7">
        <v>0</v>
      </c>
      <c r="J28" s="7"/>
      <c r="K28" s="7">
        <v>0</v>
      </c>
      <c r="L28" s="7"/>
      <c r="M28" s="7">
        <v>0</v>
      </c>
      <c r="N28" s="7"/>
      <c r="O28" s="7">
        <v>0</v>
      </c>
      <c r="P28" s="7"/>
      <c r="Q28" s="7">
        <v>169283</v>
      </c>
      <c r="R28" s="7"/>
      <c r="S28" s="7">
        <v>12360</v>
      </c>
      <c r="T28" s="7"/>
      <c r="U28" s="7">
        <v>1705904628</v>
      </c>
      <c r="V28" s="7"/>
      <c r="W28" s="7">
        <v>2080014009.8868001</v>
      </c>
      <c r="X28" s="5"/>
      <c r="Y28" s="13">
        <v>3.9141755183336679E-2</v>
      </c>
    </row>
    <row r="29" spans="1:25" x14ac:dyDescent="0.55000000000000004">
      <c r="A29" s="1" t="s">
        <v>35</v>
      </c>
      <c r="C29" s="7">
        <v>70930</v>
      </c>
      <c r="D29" s="7"/>
      <c r="E29" s="7">
        <v>1536257503</v>
      </c>
      <c r="F29" s="7"/>
      <c r="G29" s="7">
        <v>1805818013.1029999</v>
      </c>
      <c r="H29" s="7"/>
      <c r="I29" s="7">
        <v>0</v>
      </c>
      <c r="J29" s="7"/>
      <c r="K29" s="7">
        <v>0</v>
      </c>
      <c r="L29" s="7"/>
      <c r="M29" s="7">
        <v>0</v>
      </c>
      <c r="N29" s="7"/>
      <c r="O29" s="7">
        <v>0</v>
      </c>
      <c r="P29" s="7"/>
      <c r="Q29" s="7">
        <v>70930</v>
      </c>
      <c r="R29" s="7"/>
      <c r="S29" s="7">
        <v>30050</v>
      </c>
      <c r="T29" s="7"/>
      <c r="U29" s="7">
        <v>1536257503</v>
      </c>
      <c r="V29" s="7"/>
      <c r="W29" s="7">
        <v>2118892280.115</v>
      </c>
      <c r="X29" s="5"/>
      <c r="Y29" s="13">
        <v>3.9873367435941956E-2</v>
      </c>
    </row>
    <row r="30" spans="1:25" x14ac:dyDescent="0.55000000000000004">
      <c r="A30" s="1" t="s">
        <v>36</v>
      </c>
      <c r="C30" s="7">
        <v>3732</v>
      </c>
      <c r="D30" s="7"/>
      <c r="E30" s="7">
        <v>635838423</v>
      </c>
      <c r="F30" s="7"/>
      <c r="G30" s="7">
        <v>637147450.56923997</v>
      </c>
      <c r="H30" s="7"/>
      <c r="I30" s="7">
        <v>0</v>
      </c>
      <c r="J30" s="7"/>
      <c r="K30" s="7">
        <v>0</v>
      </c>
      <c r="L30" s="7"/>
      <c r="M30" s="7">
        <v>0</v>
      </c>
      <c r="N30" s="7"/>
      <c r="O30" s="7">
        <v>0</v>
      </c>
      <c r="P30" s="7"/>
      <c r="Q30" s="7">
        <v>3732</v>
      </c>
      <c r="R30" s="7"/>
      <c r="S30" s="7">
        <v>198948</v>
      </c>
      <c r="T30" s="7"/>
      <c r="U30" s="7">
        <v>635838423</v>
      </c>
      <c r="V30" s="7"/>
      <c r="W30" s="7">
        <v>738100764.51696002</v>
      </c>
      <c r="X30" s="5"/>
      <c r="Y30" s="13">
        <v>1.3889598477718324E-2</v>
      </c>
    </row>
    <row r="31" spans="1:25" x14ac:dyDescent="0.55000000000000004">
      <c r="A31" s="1" t="s">
        <v>37</v>
      </c>
      <c r="C31" s="7">
        <v>87944</v>
      </c>
      <c r="D31" s="7"/>
      <c r="E31" s="7">
        <v>1319006961</v>
      </c>
      <c r="F31" s="7"/>
      <c r="G31" s="7">
        <v>1514218490.4288001</v>
      </c>
      <c r="H31" s="7"/>
      <c r="I31" s="7">
        <v>0</v>
      </c>
      <c r="J31" s="7"/>
      <c r="K31" s="7">
        <v>0</v>
      </c>
      <c r="L31" s="7"/>
      <c r="M31" s="7">
        <v>0</v>
      </c>
      <c r="N31" s="7"/>
      <c r="O31" s="7">
        <v>0</v>
      </c>
      <c r="P31" s="7"/>
      <c r="Q31" s="7">
        <v>87944</v>
      </c>
      <c r="R31" s="7"/>
      <c r="S31" s="7">
        <v>22030</v>
      </c>
      <c r="T31" s="7"/>
      <c r="U31" s="7">
        <v>1319006961</v>
      </c>
      <c r="V31" s="7"/>
      <c r="W31" s="7">
        <v>1925994996.7751999</v>
      </c>
      <c r="X31" s="5"/>
      <c r="Y31" s="13">
        <v>3.6243421577823384E-2</v>
      </c>
    </row>
    <row r="32" spans="1:25" x14ac:dyDescent="0.55000000000000004">
      <c r="A32" s="1" t="s">
        <v>38</v>
      </c>
      <c r="C32" s="7">
        <v>110415</v>
      </c>
      <c r="D32" s="7"/>
      <c r="E32" s="7">
        <v>961490271</v>
      </c>
      <c r="F32" s="7"/>
      <c r="G32" s="7">
        <v>965928969.72000003</v>
      </c>
      <c r="H32" s="7"/>
      <c r="I32" s="7">
        <v>0</v>
      </c>
      <c r="J32" s="7"/>
      <c r="K32" s="7">
        <v>0</v>
      </c>
      <c r="L32" s="7"/>
      <c r="M32" s="7">
        <v>0</v>
      </c>
      <c r="N32" s="7"/>
      <c r="O32" s="7">
        <v>0</v>
      </c>
      <c r="P32" s="7"/>
      <c r="Q32" s="7">
        <v>110415</v>
      </c>
      <c r="R32" s="7"/>
      <c r="S32" s="7">
        <v>10000</v>
      </c>
      <c r="T32" s="7"/>
      <c r="U32" s="7">
        <v>961490271</v>
      </c>
      <c r="V32" s="7"/>
      <c r="W32" s="7">
        <v>1097646556.5</v>
      </c>
      <c r="X32" s="5"/>
      <c r="Y32" s="13">
        <v>2.0655540101238903E-2</v>
      </c>
    </row>
    <row r="33" spans="1:25" x14ac:dyDescent="0.55000000000000004">
      <c r="A33" s="1" t="s">
        <v>39</v>
      </c>
      <c r="C33" s="7">
        <v>126425</v>
      </c>
      <c r="D33" s="7"/>
      <c r="E33" s="7">
        <v>1529529098</v>
      </c>
      <c r="F33" s="7"/>
      <c r="G33" s="7">
        <v>1632587823</v>
      </c>
      <c r="H33" s="7"/>
      <c r="I33" s="7">
        <v>0</v>
      </c>
      <c r="J33" s="7"/>
      <c r="K33" s="7">
        <v>0</v>
      </c>
      <c r="L33" s="7"/>
      <c r="M33" s="7">
        <v>-54420</v>
      </c>
      <c r="N33" s="7"/>
      <c r="O33" s="7">
        <v>737375753</v>
      </c>
      <c r="P33" s="7"/>
      <c r="Q33" s="7">
        <v>72005</v>
      </c>
      <c r="R33" s="7"/>
      <c r="S33" s="7">
        <v>14110</v>
      </c>
      <c r="T33" s="7"/>
      <c r="U33" s="7">
        <v>871138957</v>
      </c>
      <c r="V33" s="7"/>
      <c r="W33" s="7">
        <v>1010006365.6605</v>
      </c>
      <c r="X33" s="5"/>
      <c r="Y33" s="13">
        <v>1.9006324818190257E-2</v>
      </c>
    </row>
    <row r="34" spans="1:25" x14ac:dyDescent="0.55000000000000004">
      <c r="A34" s="1" t="s">
        <v>40</v>
      </c>
      <c r="C34" s="7">
        <v>83447</v>
      </c>
      <c r="D34" s="7"/>
      <c r="E34" s="7">
        <v>1783240111</v>
      </c>
      <c r="F34" s="7"/>
      <c r="G34" s="7">
        <v>1541313137.4186001</v>
      </c>
      <c r="H34" s="7"/>
      <c r="I34" s="7">
        <v>0</v>
      </c>
      <c r="J34" s="7"/>
      <c r="K34" s="7">
        <v>0</v>
      </c>
      <c r="L34" s="7"/>
      <c r="M34" s="7">
        <v>0</v>
      </c>
      <c r="N34" s="7"/>
      <c r="O34" s="7">
        <v>0</v>
      </c>
      <c r="P34" s="7"/>
      <c r="Q34" s="7">
        <v>83447</v>
      </c>
      <c r="R34" s="7"/>
      <c r="S34" s="7">
        <v>17850</v>
      </c>
      <c r="T34" s="7"/>
      <c r="U34" s="7">
        <v>1783240111</v>
      </c>
      <c r="V34" s="7"/>
      <c r="W34" s="7">
        <v>1480755624.4844999</v>
      </c>
      <c r="X34" s="5"/>
      <c r="Y34" s="13">
        <v>2.7864896036481707E-2</v>
      </c>
    </row>
    <row r="35" spans="1:25" x14ac:dyDescent="0.55000000000000004">
      <c r="A35" s="1" t="s">
        <v>41</v>
      </c>
      <c r="C35" s="7">
        <v>0</v>
      </c>
      <c r="D35" s="7"/>
      <c r="E35" s="7">
        <v>0</v>
      </c>
      <c r="F35" s="7"/>
      <c r="G35" s="7">
        <v>0</v>
      </c>
      <c r="H35" s="7"/>
      <c r="I35" s="7">
        <v>71029</v>
      </c>
      <c r="J35" s="7"/>
      <c r="K35" s="7">
        <v>1116834074</v>
      </c>
      <c r="L35" s="7"/>
      <c r="M35" s="7">
        <v>0</v>
      </c>
      <c r="N35" s="7"/>
      <c r="O35" s="7">
        <v>0</v>
      </c>
      <c r="P35" s="7"/>
      <c r="Q35" s="7">
        <v>71029</v>
      </c>
      <c r="R35" s="7"/>
      <c r="S35" s="7">
        <v>15720</v>
      </c>
      <c r="T35" s="7"/>
      <c r="U35" s="7">
        <v>1116834074</v>
      </c>
      <c r="V35" s="7"/>
      <c r="W35" s="7">
        <v>1109999233</v>
      </c>
      <c r="X35" s="5"/>
      <c r="Y35" s="13">
        <v>2.0887993073730311E-2</v>
      </c>
    </row>
    <row r="36" spans="1:25" x14ac:dyDescent="0.55000000000000004">
      <c r="A36" s="1" t="s">
        <v>42</v>
      </c>
      <c r="C36" s="7">
        <v>0</v>
      </c>
      <c r="D36" s="7"/>
      <c r="E36" s="7">
        <v>0</v>
      </c>
      <c r="F36" s="7"/>
      <c r="G36" s="7">
        <v>0</v>
      </c>
      <c r="H36" s="7"/>
      <c r="I36" s="7">
        <v>1024</v>
      </c>
      <c r="J36" s="7"/>
      <c r="K36" s="7">
        <v>5148015</v>
      </c>
      <c r="L36" s="7"/>
      <c r="M36" s="7">
        <v>0</v>
      </c>
      <c r="N36" s="7"/>
      <c r="O36" s="7">
        <v>0</v>
      </c>
      <c r="P36" s="7"/>
      <c r="Q36" s="7">
        <v>1024</v>
      </c>
      <c r="R36" s="7"/>
      <c r="S36" s="7">
        <v>5609</v>
      </c>
      <c r="T36" s="7"/>
      <c r="U36" s="7">
        <v>5148015</v>
      </c>
      <c r="V36" s="7"/>
      <c r="W36" s="7">
        <v>5709786.10176</v>
      </c>
      <c r="X36" s="5"/>
      <c r="Y36" s="13">
        <v>1.0744689635839097E-4</v>
      </c>
    </row>
    <row r="37" spans="1:25" x14ac:dyDescent="0.55000000000000004">
      <c r="A37" s="1" t="s">
        <v>43</v>
      </c>
      <c r="C37" s="7">
        <v>0</v>
      </c>
      <c r="D37" s="7"/>
      <c r="E37" s="7">
        <v>0</v>
      </c>
      <c r="F37" s="7"/>
      <c r="G37" s="7">
        <v>0</v>
      </c>
      <c r="H37" s="7"/>
      <c r="I37" s="7">
        <v>2047</v>
      </c>
      <c r="J37" s="7"/>
      <c r="K37" s="7">
        <v>3896771</v>
      </c>
      <c r="L37" s="7"/>
      <c r="M37" s="7">
        <v>0</v>
      </c>
      <c r="N37" s="7"/>
      <c r="O37" s="7">
        <v>0</v>
      </c>
      <c r="P37" s="7"/>
      <c r="Q37" s="7">
        <v>2047</v>
      </c>
      <c r="R37" s="7"/>
      <c r="S37" s="7">
        <v>3318</v>
      </c>
      <c r="T37" s="7"/>
      <c r="U37" s="7">
        <v>3896771</v>
      </c>
      <c r="V37" s="7"/>
      <c r="W37" s="7">
        <v>6751941.4380599996</v>
      </c>
      <c r="X37" s="5"/>
      <c r="Y37" s="13">
        <v>1.2705820130276608E-4</v>
      </c>
    </row>
    <row r="38" spans="1:25" ht="24.75" thickBot="1" x14ac:dyDescent="0.6">
      <c r="C38" s="5"/>
      <c r="D38" s="5"/>
      <c r="E38" s="6">
        <f>SUM(E9:E37)</f>
        <v>28032679025</v>
      </c>
      <c r="F38" s="5"/>
      <c r="G38" s="8">
        <f>SUM(G9:G37)</f>
        <v>30112678041.474182</v>
      </c>
      <c r="H38" s="5"/>
      <c r="I38" s="5"/>
      <c r="J38" s="5"/>
      <c r="K38" s="6">
        <f>SUM(K9:K37)</f>
        <v>1432327751</v>
      </c>
      <c r="L38" s="5"/>
      <c r="M38" s="5"/>
      <c r="N38" s="5"/>
      <c r="O38" s="6">
        <f>SUM(O9:O37)</f>
        <v>737375753</v>
      </c>
      <c r="P38" s="5"/>
      <c r="Q38" s="5"/>
      <c r="R38" s="5"/>
      <c r="S38" s="5"/>
      <c r="T38" s="5"/>
      <c r="U38" s="6">
        <f>SUM(U9:U37)</f>
        <v>28806616635</v>
      </c>
      <c r="V38" s="5"/>
      <c r="W38" s="6">
        <f>SUM(W9:W37)</f>
        <v>34281233258.569122</v>
      </c>
      <c r="X38" s="5"/>
      <c r="Y38" s="14">
        <f>SUM(Y9:Y37)</f>
        <v>0.6451050969905715</v>
      </c>
    </row>
    <row r="39" spans="1:25" ht="24.75" thickTop="1" x14ac:dyDescent="0.55000000000000004">
      <c r="C39" s="5"/>
      <c r="D39" s="5"/>
      <c r="E39" s="5"/>
      <c r="F39" s="5"/>
      <c r="G39" s="4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4"/>
      <c r="X39" s="5"/>
      <c r="Y39" s="5"/>
    </row>
    <row r="40" spans="1:25" x14ac:dyDescent="0.55000000000000004">
      <c r="G40" s="3"/>
      <c r="W40" s="3"/>
      <c r="Y40" s="3"/>
    </row>
  </sheetData>
  <mergeCells count="21">
    <mergeCell ref="A6:A8"/>
    <mergeCell ref="C7:C8"/>
    <mergeCell ref="E7:E8"/>
    <mergeCell ref="G7:G8"/>
    <mergeCell ref="C6:G6"/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7"/>
  <sheetViews>
    <sheetView rightToLeft="1" topLeftCell="F1" workbookViewId="0">
      <selection activeCell="R21" sqref="R21"/>
    </sheetView>
  </sheetViews>
  <sheetFormatPr defaultRowHeight="24" x14ac:dyDescent="0.55000000000000004"/>
  <cols>
    <col min="1" max="1" width="30.140625" style="5" bestFit="1" customWidth="1"/>
    <col min="2" max="2" width="1" style="5" customWidth="1"/>
    <col min="3" max="3" width="24.140625" style="5" bestFit="1" customWidth="1"/>
    <col min="4" max="4" width="1" style="5" customWidth="1"/>
    <col min="5" max="5" width="22" style="5" bestFit="1" customWidth="1"/>
    <col min="6" max="6" width="1" style="5" customWidth="1"/>
    <col min="7" max="7" width="14.140625" style="5" bestFit="1" customWidth="1"/>
    <col min="8" max="8" width="1" style="5" customWidth="1"/>
    <col min="9" max="9" width="17.28515625" style="5" bestFit="1" customWidth="1"/>
    <col min="10" max="10" width="1" style="5" customWidth="1"/>
    <col min="11" max="11" width="10.28515625" style="5" bestFit="1" customWidth="1"/>
    <col min="12" max="12" width="1" style="5" customWidth="1"/>
    <col min="13" max="13" width="10.28515625" style="5" bestFit="1" customWidth="1"/>
    <col min="14" max="14" width="1" style="5" customWidth="1"/>
    <col min="15" max="15" width="6.42578125" style="5" bestFit="1" customWidth="1"/>
    <col min="16" max="16" width="1" style="5" customWidth="1"/>
    <col min="17" max="17" width="17.140625" style="5" bestFit="1" customWidth="1"/>
    <col min="18" max="18" width="1" style="5" customWidth="1"/>
    <col min="19" max="19" width="22.140625" style="5" bestFit="1" customWidth="1"/>
    <col min="20" max="20" width="1" style="5" customWidth="1"/>
    <col min="21" max="21" width="6.42578125" style="5" bestFit="1" customWidth="1"/>
    <col min="22" max="22" width="1" style="5" customWidth="1"/>
    <col min="23" max="23" width="17.140625" style="5" bestFit="1" customWidth="1"/>
    <col min="24" max="24" width="1" style="5" customWidth="1"/>
    <col min="25" max="25" width="6.42578125" style="5" bestFit="1" customWidth="1"/>
    <col min="26" max="26" width="1" style="5" customWidth="1"/>
    <col min="27" max="27" width="12.85546875" style="5" bestFit="1" customWidth="1"/>
    <col min="28" max="28" width="0.7109375" style="5" customWidth="1"/>
    <col min="29" max="29" width="6.42578125" style="5" bestFit="1" customWidth="1"/>
    <col min="30" max="30" width="1" style="5" customWidth="1"/>
    <col min="31" max="31" width="21" style="5" bestFit="1" customWidth="1"/>
    <col min="32" max="32" width="1" style="5" customWidth="1"/>
    <col min="33" max="33" width="17.140625" style="5" bestFit="1" customWidth="1"/>
    <col min="34" max="34" width="1" style="5" customWidth="1"/>
    <col min="35" max="35" width="22.140625" style="5" bestFit="1" customWidth="1"/>
    <col min="36" max="36" width="1" style="5" customWidth="1"/>
    <col min="37" max="37" width="33.42578125" style="5" bestFit="1" customWidth="1"/>
    <col min="38" max="38" width="1" style="5" customWidth="1"/>
    <col min="39" max="39" width="9.140625" style="5" customWidth="1"/>
    <col min="40" max="16384" width="9.140625" style="5"/>
  </cols>
  <sheetData>
    <row r="2" spans="1:37" ht="24.75" x14ac:dyDescent="0.55000000000000004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</row>
    <row r="3" spans="1:37" ht="24.75" x14ac:dyDescent="0.55000000000000004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</row>
    <row r="4" spans="1:37" ht="24.75" x14ac:dyDescent="0.55000000000000004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</row>
    <row r="6" spans="1:37" ht="24.75" x14ac:dyDescent="0.55000000000000004">
      <c r="A6" s="19" t="s">
        <v>45</v>
      </c>
      <c r="B6" s="19" t="s">
        <v>45</v>
      </c>
      <c r="C6" s="19" t="s">
        <v>45</v>
      </c>
      <c r="D6" s="19" t="s">
        <v>45</v>
      </c>
      <c r="E6" s="19" t="s">
        <v>45</v>
      </c>
      <c r="F6" s="19" t="s">
        <v>45</v>
      </c>
      <c r="G6" s="19" t="s">
        <v>45</v>
      </c>
      <c r="H6" s="19" t="s">
        <v>45</v>
      </c>
      <c r="I6" s="19" t="s">
        <v>45</v>
      </c>
      <c r="J6" s="19" t="s">
        <v>45</v>
      </c>
      <c r="K6" s="19" t="s">
        <v>45</v>
      </c>
      <c r="L6" s="19" t="s">
        <v>45</v>
      </c>
      <c r="M6" s="19" t="s">
        <v>45</v>
      </c>
      <c r="O6" s="19" t="s">
        <v>161</v>
      </c>
      <c r="P6" s="19" t="s">
        <v>4</v>
      </c>
      <c r="Q6" s="19" t="s">
        <v>4</v>
      </c>
      <c r="R6" s="19" t="s">
        <v>4</v>
      </c>
      <c r="S6" s="19" t="s">
        <v>4</v>
      </c>
      <c r="U6" s="19" t="s">
        <v>5</v>
      </c>
      <c r="V6" s="19" t="s">
        <v>5</v>
      </c>
      <c r="W6" s="19" t="s">
        <v>5</v>
      </c>
      <c r="X6" s="19" t="s">
        <v>5</v>
      </c>
      <c r="Y6" s="19" t="s">
        <v>5</v>
      </c>
      <c r="Z6" s="19" t="s">
        <v>5</v>
      </c>
      <c r="AA6" s="19" t="s">
        <v>5</v>
      </c>
      <c r="AC6" s="19" t="s">
        <v>6</v>
      </c>
      <c r="AD6" s="19" t="s">
        <v>6</v>
      </c>
      <c r="AE6" s="19" t="s">
        <v>6</v>
      </c>
      <c r="AF6" s="19" t="s">
        <v>6</v>
      </c>
      <c r="AG6" s="19" t="s">
        <v>6</v>
      </c>
      <c r="AH6" s="19" t="s">
        <v>6</v>
      </c>
      <c r="AI6" s="19" t="s">
        <v>6</v>
      </c>
      <c r="AJ6" s="19" t="s">
        <v>6</v>
      </c>
      <c r="AK6" s="19" t="s">
        <v>6</v>
      </c>
    </row>
    <row r="7" spans="1:37" ht="24.75" x14ac:dyDescent="0.55000000000000004">
      <c r="A7" s="18" t="s">
        <v>46</v>
      </c>
      <c r="C7" s="18" t="s">
        <v>47</v>
      </c>
      <c r="E7" s="18" t="s">
        <v>48</v>
      </c>
      <c r="G7" s="18" t="s">
        <v>49</v>
      </c>
      <c r="I7" s="18" t="s">
        <v>50</v>
      </c>
      <c r="K7" s="18" t="s">
        <v>51</v>
      </c>
      <c r="M7" s="18" t="s">
        <v>44</v>
      </c>
      <c r="O7" s="18" t="s">
        <v>7</v>
      </c>
      <c r="Q7" s="18" t="s">
        <v>8</v>
      </c>
      <c r="S7" s="18" t="s">
        <v>9</v>
      </c>
      <c r="U7" s="19" t="s">
        <v>10</v>
      </c>
      <c r="V7" s="19" t="s">
        <v>10</v>
      </c>
      <c r="W7" s="19" t="s">
        <v>10</v>
      </c>
      <c r="Y7" s="19" t="s">
        <v>11</v>
      </c>
      <c r="Z7" s="19" t="s">
        <v>11</v>
      </c>
      <c r="AA7" s="19" t="s">
        <v>11</v>
      </c>
      <c r="AC7" s="18" t="s">
        <v>7</v>
      </c>
      <c r="AE7" s="18" t="s">
        <v>52</v>
      </c>
      <c r="AG7" s="18" t="s">
        <v>8</v>
      </c>
      <c r="AI7" s="18" t="s">
        <v>9</v>
      </c>
      <c r="AK7" s="18" t="s">
        <v>13</v>
      </c>
    </row>
    <row r="8" spans="1:37" ht="24.75" x14ac:dyDescent="0.55000000000000004">
      <c r="A8" s="19" t="s">
        <v>46</v>
      </c>
      <c r="C8" s="19" t="s">
        <v>47</v>
      </c>
      <c r="E8" s="19" t="s">
        <v>48</v>
      </c>
      <c r="G8" s="19" t="s">
        <v>49</v>
      </c>
      <c r="I8" s="19" t="s">
        <v>50</v>
      </c>
      <c r="K8" s="19" t="s">
        <v>51</v>
      </c>
      <c r="M8" s="19" t="s">
        <v>44</v>
      </c>
      <c r="O8" s="19" t="s">
        <v>7</v>
      </c>
      <c r="Q8" s="19" t="s">
        <v>8</v>
      </c>
      <c r="S8" s="19" t="s">
        <v>9</v>
      </c>
      <c r="U8" s="19" t="s">
        <v>7</v>
      </c>
      <c r="W8" s="19" t="s">
        <v>8</v>
      </c>
      <c r="Y8" s="19" t="s">
        <v>7</v>
      </c>
      <c r="AA8" s="19" t="s">
        <v>14</v>
      </c>
      <c r="AC8" s="19" t="s">
        <v>7</v>
      </c>
      <c r="AE8" s="19" t="s">
        <v>52</v>
      </c>
      <c r="AG8" s="19" t="s">
        <v>8</v>
      </c>
      <c r="AI8" s="19" t="s">
        <v>9</v>
      </c>
      <c r="AK8" s="19" t="s">
        <v>13</v>
      </c>
    </row>
    <row r="9" spans="1:37" x14ac:dyDescent="0.55000000000000004">
      <c r="A9" s="5" t="s">
        <v>53</v>
      </c>
      <c r="C9" s="5" t="s">
        <v>54</v>
      </c>
      <c r="E9" s="5" t="s">
        <v>54</v>
      </c>
      <c r="G9" s="5" t="s">
        <v>55</v>
      </c>
      <c r="I9" s="5" t="s">
        <v>56</v>
      </c>
      <c r="K9" s="4">
        <v>0</v>
      </c>
      <c r="M9" s="4">
        <v>0</v>
      </c>
      <c r="O9" s="4">
        <v>1903</v>
      </c>
      <c r="Q9" s="4">
        <v>1661620111</v>
      </c>
      <c r="S9" s="4">
        <v>1736193690</v>
      </c>
      <c r="U9" s="4">
        <v>0</v>
      </c>
      <c r="W9" s="4">
        <v>0</v>
      </c>
      <c r="Y9" s="4">
        <v>0</v>
      </c>
      <c r="AA9" s="4">
        <v>0</v>
      </c>
      <c r="AB9" s="4"/>
      <c r="AC9" s="4">
        <v>1903</v>
      </c>
      <c r="AE9" s="4">
        <v>933189</v>
      </c>
      <c r="AG9" s="4">
        <v>1661620111</v>
      </c>
      <c r="AI9" s="4">
        <v>1775536792</v>
      </c>
      <c r="AK9" s="13">
        <v>3.3412095351825648E-2</v>
      </c>
    </row>
    <row r="10" spans="1:37" x14ac:dyDescent="0.55000000000000004">
      <c r="A10" s="5" t="s">
        <v>57</v>
      </c>
      <c r="C10" s="5" t="s">
        <v>54</v>
      </c>
      <c r="E10" s="5" t="s">
        <v>54</v>
      </c>
      <c r="G10" s="5" t="s">
        <v>58</v>
      </c>
      <c r="I10" s="5" t="s">
        <v>59</v>
      </c>
      <c r="K10" s="4">
        <v>0</v>
      </c>
      <c r="M10" s="4">
        <v>0</v>
      </c>
      <c r="O10" s="4">
        <v>1726</v>
      </c>
      <c r="Q10" s="4">
        <v>1494784871</v>
      </c>
      <c r="S10" s="4">
        <v>1560248985</v>
      </c>
      <c r="U10" s="4">
        <v>0</v>
      </c>
      <c r="W10" s="4">
        <v>0</v>
      </c>
      <c r="Y10" s="4">
        <v>0</v>
      </c>
      <c r="AA10" s="4">
        <v>0</v>
      </c>
      <c r="AB10" s="4"/>
      <c r="AC10" s="4">
        <v>1726</v>
      </c>
      <c r="AE10" s="4">
        <v>919127</v>
      </c>
      <c r="AG10" s="4">
        <v>1494784871</v>
      </c>
      <c r="AI10" s="4">
        <v>1586125664</v>
      </c>
      <c r="AK10" s="13">
        <v>2.9847752051282626E-2</v>
      </c>
    </row>
    <row r="11" spans="1:37" x14ac:dyDescent="0.55000000000000004">
      <c r="A11" s="5" t="s">
        <v>60</v>
      </c>
      <c r="C11" s="5" t="s">
        <v>54</v>
      </c>
      <c r="E11" s="5" t="s">
        <v>54</v>
      </c>
      <c r="G11" s="5" t="s">
        <v>61</v>
      </c>
      <c r="I11" s="5" t="s">
        <v>62</v>
      </c>
      <c r="K11" s="4">
        <v>0</v>
      </c>
      <c r="M11" s="4">
        <v>0</v>
      </c>
      <c r="O11" s="4">
        <v>3856</v>
      </c>
      <c r="Q11" s="4">
        <v>3257966057</v>
      </c>
      <c r="S11" s="4">
        <v>3801326884</v>
      </c>
      <c r="U11" s="4">
        <v>0</v>
      </c>
      <c r="W11" s="4">
        <v>0</v>
      </c>
      <c r="Y11" s="4">
        <v>0</v>
      </c>
      <c r="AA11" s="4">
        <v>0</v>
      </c>
      <c r="AB11" s="4"/>
      <c r="AC11" s="4">
        <v>3856</v>
      </c>
      <c r="AE11" s="4">
        <v>996768</v>
      </c>
      <c r="AG11" s="4">
        <v>3257966057</v>
      </c>
      <c r="AI11" s="4">
        <v>3842840766</v>
      </c>
      <c r="AK11" s="13">
        <v>7.2314672764874313E-2</v>
      </c>
    </row>
    <row r="12" spans="1:37" x14ac:dyDescent="0.55000000000000004">
      <c r="A12" s="5" t="s">
        <v>63</v>
      </c>
      <c r="C12" s="5" t="s">
        <v>54</v>
      </c>
      <c r="E12" s="5" t="s">
        <v>54</v>
      </c>
      <c r="G12" s="5" t="s">
        <v>64</v>
      </c>
      <c r="I12" s="5" t="s">
        <v>65</v>
      </c>
      <c r="K12" s="4">
        <v>0</v>
      </c>
      <c r="M12" s="4">
        <v>0</v>
      </c>
      <c r="O12" s="4">
        <v>2871</v>
      </c>
      <c r="Q12" s="4">
        <v>1995951696</v>
      </c>
      <c r="S12" s="4">
        <v>2127952571</v>
      </c>
      <c r="U12" s="4">
        <v>0</v>
      </c>
      <c r="W12" s="4">
        <v>0</v>
      </c>
      <c r="Y12" s="4">
        <v>0</v>
      </c>
      <c r="AA12" s="4">
        <v>0</v>
      </c>
      <c r="AB12" s="4"/>
      <c r="AC12" s="4">
        <v>2871</v>
      </c>
      <c r="AE12" s="4">
        <v>760550</v>
      </c>
      <c r="AG12" s="4">
        <v>1995951696</v>
      </c>
      <c r="AI12" s="4">
        <v>2183143283</v>
      </c>
      <c r="AK12" s="13">
        <v>4.1082444400450183E-2</v>
      </c>
    </row>
    <row r="13" spans="1:37" x14ac:dyDescent="0.55000000000000004">
      <c r="A13" s="5" t="s">
        <v>66</v>
      </c>
      <c r="C13" s="5" t="s">
        <v>54</v>
      </c>
      <c r="E13" s="5" t="s">
        <v>54</v>
      </c>
      <c r="G13" s="5" t="s">
        <v>67</v>
      </c>
      <c r="I13" s="5" t="s">
        <v>68</v>
      </c>
      <c r="K13" s="4">
        <v>0</v>
      </c>
      <c r="M13" s="4">
        <v>0</v>
      </c>
      <c r="O13" s="4">
        <v>1126</v>
      </c>
      <c r="Q13" s="4">
        <v>1018651594</v>
      </c>
      <c r="S13" s="4">
        <v>1061296816</v>
      </c>
      <c r="U13" s="4">
        <v>0</v>
      </c>
      <c r="W13" s="4">
        <v>0</v>
      </c>
      <c r="Y13" s="4">
        <v>0</v>
      </c>
      <c r="AA13" s="4">
        <v>0</v>
      </c>
      <c r="AB13" s="4"/>
      <c r="AC13" s="4">
        <v>1126</v>
      </c>
      <c r="AE13" s="4">
        <v>960263</v>
      </c>
      <c r="AG13" s="4">
        <v>1018651594</v>
      </c>
      <c r="AI13" s="4">
        <v>1081060164</v>
      </c>
      <c r="AK13" s="13">
        <v>2.0343416956142845E-2</v>
      </c>
    </row>
    <row r="14" spans="1:37" x14ac:dyDescent="0.55000000000000004">
      <c r="A14" s="5" t="s">
        <v>69</v>
      </c>
      <c r="C14" s="5" t="s">
        <v>54</v>
      </c>
      <c r="E14" s="5" t="s">
        <v>54</v>
      </c>
      <c r="G14" s="5" t="s">
        <v>70</v>
      </c>
      <c r="I14" s="5" t="s">
        <v>71</v>
      </c>
      <c r="K14" s="4">
        <v>0</v>
      </c>
      <c r="M14" s="4">
        <v>0</v>
      </c>
      <c r="O14" s="4">
        <v>1223</v>
      </c>
      <c r="Q14" s="4">
        <v>968546915</v>
      </c>
      <c r="S14" s="4">
        <v>1129382522</v>
      </c>
      <c r="U14" s="4">
        <v>0</v>
      </c>
      <c r="W14" s="4">
        <v>0</v>
      </c>
      <c r="Y14" s="4">
        <v>0</v>
      </c>
      <c r="AA14" s="4">
        <v>0</v>
      </c>
      <c r="AB14" s="4"/>
      <c r="AC14" s="4">
        <v>1223</v>
      </c>
      <c r="AE14" s="4">
        <v>941167</v>
      </c>
      <c r="AG14" s="4">
        <v>968546915</v>
      </c>
      <c r="AI14" s="4">
        <v>1150838613</v>
      </c>
      <c r="AK14" s="13">
        <v>2.1656509538620011E-2</v>
      </c>
    </row>
    <row r="15" spans="1:37" ht="24.75" thickBot="1" x14ac:dyDescent="0.6">
      <c r="Q15" s="6">
        <f>SUM(Q9:Q14)</f>
        <v>10397521244</v>
      </c>
      <c r="S15" s="6">
        <f>SUM(S9:S14)</f>
        <v>11416401468</v>
      </c>
      <c r="W15" s="6">
        <f>SUM(W9:W14)</f>
        <v>0</v>
      </c>
      <c r="AA15" s="6">
        <f>SUM(AA9:AA14)</f>
        <v>0</v>
      </c>
      <c r="AG15" s="6">
        <f>SUM(AG9:AG14)</f>
        <v>10397521244</v>
      </c>
      <c r="AI15" s="6">
        <f>SUM(AI9:AI14)</f>
        <v>11619545282</v>
      </c>
      <c r="AK15" s="14">
        <f>SUM(AK9:AK14)</f>
        <v>0.21865689106319561</v>
      </c>
    </row>
    <row r="16" spans="1:37" ht="24.75" thickTop="1" x14ac:dyDescent="0.55000000000000004">
      <c r="Q16" s="4"/>
      <c r="S16" s="4"/>
      <c r="AG16" s="4"/>
      <c r="AI16" s="4"/>
    </row>
    <row r="17" spans="19:37" x14ac:dyDescent="0.55000000000000004">
      <c r="S17" s="4"/>
      <c r="AI17" s="4"/>
      <c r="AK17" s="3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2"/>
  <sheetViews>
    <sheetView rightToLeft="1" workbookViewId="0">
      <selection activeCell="G18" sqref="G18"/>
    </sheetView>
  </sheetViews>
  <sheetFormatPr defaultRowHeight="24" x14ac:dyDescent="0.55000000000000004"/>
  <cols>
    <col min="1" max="1" width="22.28515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5.7109375" style="1" bestFit="1" customWidth="1"/>
    <col min="12" max="12" width="1" style="1" customWidth="1"/>
    <col min="13" max="13" width="12.42578125" style="1" bestFit="1" customWidth="1"/>
    <col min="14" max="14" width="1" style="1" customWidth="1"/>
    <col min="15" max="15" width="12.42578125" style="1" bestFit="1" customWidth="1"/>
    <col min="16" max="16" width="1" style="1" customWidth="1"/>
    <col min="17" max="17" width="14.285156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19" ht="24.75" x14ac:dyDescent="0.55000000000000004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19" ht="24.75" x14ac:dyDescent="0.55000000000000004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6" spans="1:19" ht="24.75" x14ac:dyDescent="0.55000000000000004">
      <c r="A6" s="18" t="s">
        <v>73</v>
      </c>
      <c r="C6" s="19" t="s">
        <v>74</v>
      </c>
      <c r="D6" s="19" t="s">
        <v>74</v>
      </c>
      <c r="E6" s="19" t="s">
        <v>74</v>
      </c>
      <c r="F6" s="19" t="s">
        <v>74</v>
      </c>
      <c r="G6" s="19" t="s">
        <v>74</v>
      </c>
      <c r="H6" s="19" t="s">
        <v>74</v>
      </c>
      <c r="I6" s="19" t="s">
        <v>74</v>
      </c>
      <c r="K6" s="19" t="s">
        <v>161</v>
      </c>
      <c r="M6" s="19" t="s">
        <v>5</v>
      </c>
      <c r="N6" s="19" t="s">
        <v>5</v>
      </c>
      <c r="O6" s="19" t="s">
        <v>5</v>
      </c>
      <c r="Q6" s="19" t="s">
        <v>6</v>
      </c>
      <c r="R6" s="19" t="s">
        <v>6</v>
      </c>
      <c r="S6" s="19" t="s">
        <v>6</v>
      </c>
    </row>
    <row r="7" spans="1:19" ht="24.75" x14ac:dyDescent="0.55000000000000004">
      <c r="A7" s="19" t="s">
        <v>73</v>
      </c>
      <c r="C7" s="19" t="s">
        <v>75</v>
      </c>
      <c r="E7" s="19" t="s">
        <v>76</v>
      </c>
      <c r="G7" s="19" t="s">
        <v>77</v>
      </c>
      <c r="I7" s="19" t="s">
        <v>51</v>
      </c>
      <c r="K7" s="19" t="s">
        <v>78</v>
      </c>
      <c r="M7" s="19" t="s">
        <v>79</v>
      </c>
      <c r="O7" s="19" t="s">
        <v>80</v>
      </c>
      <c r="Q7" s="19" t="s">
        <v>78</v>
      </c>
      <c r="S7" s="19" t="s">
        <v>72</v>
      </c>
    </row>
    <row r="8" spans="1:19" x14ac:dyDescent="0.55000000000000004">
      <c r="A8" s="1" t="s">
        <v>81</v>
      </c>
      <c r="C8" s="5" t="s">
        <v>82</v>
      </c>
      <c r="E8" s="5" t="s">
        <v>83</v>
      </c>
      <c r="F8" s="5"/>
      <c r="G8" s="5" t="s">
        <v>84</v>
      </c>
      <c r="H8" s="5"/>
      <c r="I8" s="10">
        <v>0.08</v>
      </c>
      <c r="J8" s="5"/>
      <c r="K8" s="4">
        <v>5542766386</v>
      </c>
      <c r="L8" s="5"/>
      <c r="M8" s="4">
        <v>118121690</v>
      </c>
      <c r="N8" s="5"/>
      <c r="O8" s="4">
        <v>348729335</v>
      </c>
      <c r="P8" s="5"/>
      <c r="Q8" s="4">
        <v>5312158741</v>
      </c>
      <c r="R8" s="5"/>
      <c r="S8" s="13">
        <v>9.9964334829917789E-2</v>
      </c>
    </row>
    <row r="9" spans="1:19" x14ac:dyDescent="0.55000000000000004">
      <c r="A9" s="1" t="s">
        <v>85</v>
      </c>
      <c r="C9" s="5" t="s">
        <v>86</v>
      </c>
      <c r="E9" s="5" t="s">
        <v>83</v>
      </c>
      <c r="F9" s="5"/>
      <c r="G9" s="5" t="s">
        <v>87</v>
      </c>
      <c r="H9" s="5"/>
      <c r="I9" s="10">
        <v>0.1</v>
      </c>
      <c r="J9" s="5"/>
      <c r="K9" s="4">
        <v>480000</v>
      </c>
      <c r="L9" s="5"/>
      <c r="M9" s="4">
        <v>0</v>
      </c>
      <c r="N9" s="5"/>
      <c r="O9" s="4">
        <v>0</v>
      </c>
      <c r="P9" s="5"/>
      <c r="Q9" s="4">
        <v>480000</v>
      </c>
      <c r="R9" s="5"/>
      <c r="S9" s="13">
        <v>9.0326518949860829E-6</v>
      </c>
    </row>
    <row r="10" spans="1:19" ht="24.75" thickBot="1" x14ac:dyDescent="0.6">
      <c r="K10" s="9">
        <f>SUM(K8:K9)</f>
        <v>5543246386</v>
      </c>
      <c r="M10" s="9">
        <f>SUM(M8:M9)</f>
        <v>118121690</v>
      </c>
      <c r="O10" s="9">
        <f>SUM(O8:O9)</f>
        <v>348729335</v>
      </c>
      <c r="Q10" s="9">
        <f>SUM(Q8:Q9)</f>
        <v>5312638741</v>
      </c>
      <c r="S10" s="16">
        <f>SUM(S8:S9)</f>
        <v>9.9973367481812778E-2</v>
      </c>
    </row>
    <row r="11" spans="1:19" ht="24.75" thickTop="1" x14ac:dyDescent="0.55000000000000004">
      <c r="K11" s="3"/>
      <c r="Q11" s="3"/>
    </row>
    <row r="12" spans="1:19" x14ac:dyDescent="0.55000000000000004">
      <c r="S12" s="15"/>
    </row>
  </sheetData>
  <mergeCells count="17">
    <mergeCell ref="G7"/>
    <mergeCell ref="I7"/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I12"/>
  <sheetViews>
    <sheetView rightToLeft="1" workbookViewId="0">
      <selection activeCell="M18" sqref="M18"/>
    </sheetView>
  </sheetViews>
  <sheetFormatPr defaultRowHeight="24" x14ac:dyDescent="0.55000000000000004"/>
  <cols>
    <col min="1" max="1" width="24.28515625" style="1" bestFit="1" customWidth="1"/>
    <col min="2" max="2" width="1" style="1" customWidth="1"/>
    <col min="3" max="3" width="15.570312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15" style="1" bestFit="1" customWidth="1"/>
    <col min="10" max="16384" width="9.140625" style="1"/>
  </cols>
  <sheetData>
    <row r="2" spans="1:9" ht="24.75" x14ac:dyDescent="0.55000000000000004">
      <c r="A2" s="17" t="s">
        <v>0</v>
      </c>
      <c r="B2" s="17"/>
      <c r="C2" s="17"/>
      <c r="D2" s="17"/>
      <c r="E2" s="17"/>
      <c r="F2" s="17"/>
      <c r="G2" s="17"/>
    </row>
    <row r="3" spans="1:9" ht="24.75" x14ac:dyDescent="0.55000000000000004">
      <c r="A3" s="17" t="s">
        <v>88</v>
      </c>
      <c r="B3" s="17"/>
      <c r="C3" s="17"/>
      <c r="D3" s="17"/>
      <c r="E3" s="17"/>
      <c r="F3" s="17"/>
      <c r="G3" s="17"/>
    </row>
    <row r="4" spans="1:9" ht="24.75" x14ac:dyDescent="0.55000000000000004">
      <c r="A4" s="17" t="s">
        <v>2</v>
      </c>
      <c r="B4" s="17"/>
      <c r="C4" s="17"/>
      <c r="D4" s="17"/>
      <c r="E4" s="17"/>
      <c r="F4" s="17"/>
      <c r="G4" s="17"/>
    </row>
    <row r="6" spans="1:9" ht="24.75" x14ac:dyDescent="0.55000000000000004">
      <c r="A6" s="19" t="s">
        <v>92</v>
      </c>
      <c r="C6" s="19" t="s">
        <v>78</v>
      </c>
      <c r="E6" s="19" t="s">
        <v>149</v>
      </c>
      <c r="G6" s="19" t="s">
        <v>13</v>
      </c>
    </row>
    <row r="7" spans="1:9" x14ac:dyDescent="0.55000000000000004">
      <c r="A7" s="1" t="s">
        <v>158</v>
      </c>
      <c r="C7" s="12">
        <f>'سرمایه‌گذاری در سهام'!I57</f>
        <v>3725888054</v>
      </c>
      <c r="E7" s="13">
        <f>C7/$C$10</f>
        <v>0.92061939373554635</v>
      </c>
      <c r="F7" s="5"/>
      <c r="G7" s="13">
        <v>7.011385373222731E-2</v>
      </c>
      <c r="I7" s="3"/>
    </row>
    <row r="8" spans="1:9" x14ac:dyDescent="0.55000000000000004">
      <c r="A8" s="1" t="s">
        <v>159</v>
      </c>
      <c r="C8" s="3">
        <f>'سرمایه‌گذاری در اوراق بهادار'!E17</f>
        <v>203143813</v>
      </c>
      <c r="E8" s="13">
        <f t="shared" ref="E8:E9" si="0">C8/$C$10</f>
        <v>5.0194243964042408E-2</v>
      </c>
      <c r="F8" s="5"/>
      <c r="G8" s="13">
        <v>3.8227653071857262E-3</v>
      </c>
      <c r="I8" s="3"/>
    </row>
    <row r="9" spans="1:9" x14ac:dyDescent="0.55000000000000004">
      <c r="A9" s="1" t="s">
        <v>160</v>
      </c>
      <c r="C9" s="3">
        <f>'درآمد سپرده بانکی'!E9</f>
        <v>118121690</v>
      </c>
      <c r="E9" s="13">
        <f t="shared" si="0"/>
        <v>2.9186362300411228E-2</v>
      </c>
      <c r="F9" s="5"/>
      <c r="G9" s="13">
        <v>2.2228168896197054E-3</v>
      </c>
      <c r="I9" s="3"/>
    </row>
    <row r="10" spans="1:9" ht="24.75" thickBot="1" x14ac:dyDescent="0.6">
      <c r="C10" s="9">
        <f>SUM(C7:C9)</f>
        <v>4047153557</v>
      </c>
      <c r="E10" s="14">
        <f>SUM(E7:E9)</f>
        <v>1</v>
      </c>
      <c r="G10" s="14">
        <f>SUM(G7:G9)</f>
        <v>7.6159435929032737E-2</v>
      </c>
      <c r="I10" s="3"/>
    </row>
    <row r="11" spans="1:9" ht="24.75" thickTop="1" x14ac:dyDescent="0.55000000000000004">
      <c r="I11" s="3"/>
    </row>
    <row r="12" spans="1:9" x14ac:dyDescent="0.55000000000000004">
      <c r="G12" s="15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0"/>
  <sheetViews>
    <sheetView rightToLeft="1" workbookViewId="0">
      <selection activeCell="G20" sqref="A14:G20"/>
    </sheetView>
  </sheetViews>
  <sheetFormatPr defaultRowHeight="24" x14ac:dyDescent="0.55000000000000004"/>
  <cols>
    <col min="1" max="1" width="22.2851562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2.425781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4" style="1" bestFit="1" customWidth="1"/>
    <col min="14" max="14" width="1" style="1" customWidth="1"/>
    <col min="15" max="15" width="12.425781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4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19" ht="24.75" x14ac:dyDescent="0.55000000000000004">
      <c r="A3" s="17" t="s">
        <v>88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19" ht="24.75" x14ac:dyDescent="0.55000000000000004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6" spans="1:19" ht="24.75" x14ac:dyDescent="0.55000000000000004">
      <c r="A6" s="19" t="s">
        <v>89</v>
      </c>
      <c r="B6" s="19" t="s">
        <v>89</v>
      </c>
      <c r="C6" s="19" t="s">
        <v>89</v>
      </c>
      <c r="D6" s="19" t="s">
        <v>89</v>
      </c>
      <c r="E6" s="19" t="s">
        <v>89</v>
      </c>
      <c r="F6" s="19" t="s">
        <v>89</v>
      </c>
      <c r="G6" s="19" t="s">
        <v>89</v>
      </c>
      <c r="I6" s="19" t="s">
        <v>90</v>
      </c>
      <c r="J6" s="19" t="s">
        <v>90</v>
      </c>
      <c r="K6" s="19" t="s">
        <v>90</v>
      </c>
      <c r="L6" s="19" t="s">
        <v>90</v>
      </c>
      <c r="M6" s="19" t="s">
        <v>90</v>
      </c>
      <c r="O6" s="19" t="s">
        <v>91</v>
      </c>
      <c r="P6" s="19" t="s">
        <v>91</v>
      </c>
      <c r="Q6" s="19" t="s">
        <v>91</v>
      </c>
      <c r="R6" s="19" t="s">
        <v>91</v>
      </c>
      <c r="S6" s="19" t="s">
        <v>91</v>
      </c>
    </row>
    <row r="7" spans="1:19" ht="24.75" x14ac:dyDescent="0.55000000000000004">
      <c r="A7" s="19" t="s">
        <v>92</v>
      </c>
      <c r="C7" s="19" t="s">
        <v>93</v>
      </c>
      <c r="E7" s="19" t="s">
        <v>50</v>
      </c>
      <c r="G7" s="19" t="s">
        <v>51</v>
      </c>
      <c r="I7" s="19" t="s">
        <v>94</v>
      </c>
      <c r="K7" s="19" t="s">
        <v>95</v>
      </c>
      <c r="M7" s="19" t="s">
        <v>96</v>
      </c>
      <c r="O7" s="19" t="s">
        <v>94</v>
      </c>
      <c r="Q7" s="19" t="s">
        <v>95</v>
      </c>
      <c r="S7" s="19" t="s">
        <v>96</v>
      </c>
    </row>
    <row r="8" spans="1:19" x14ac:dyDescent="0.55000000000000004">
      <c r="A8" s="1" t="s">
        <v>81</v>
      </c>
      <c r="C8" s="4">
        <v>17</v>
      </c>
      <c r="D8" s="5"/>
      <c r="E8" s="5" t="s">
        <v>162</v>
      </c>
      <c r="F8" s="5"/>
      <c r="G8" s="5">
        <v>0</v>
      </c>
      <c r="H8" s="5"/>
      <c r="I8" s="4">
        <v>118121690</v>
      </c>
      <c r="J8" s="5"/>
      <c r="K8" s="4">
        <v>0</v>
      </c>
      <c r="L8" s="5"/>
      <c r="M8" s="4">
        <v>118121690</v>
      </c>
      <c r="N8" s="5"/>
      <c r="O8" s="4">
        <v>384541631</v>
      </c>
      <c r="P8" s="5"/>
      <c r="Q8" s="4">
        <v>0</v>
      </c>
      <c r="R8" s="5"/>
      <c r="S8" s="4">
        <v>384541631</v>
      </c>
    </row>
    <row r="9" spans="1:19" ht="24.75" thickBot="1" x14ac:dyDescent="0.6">
      <c r="I9" s="6">
        <f>SUM(I8)</f>
        <v>118121690</v>
      </c>
      <c r="K9" s="6">
        <f>SUM(K8)</f>
        <v>0</v>
      </c>
      <c r="M9" s="6">
        <f>SUM(M8)</f>
        <v>118121690</v>
      </c>
      <c r="O9" s="6">
        <f>SUM(O8)</f>
        <v>384541631</v>
      </c>
      <c r="Q9" s="6">
        <f>SUM(Q8)</f>
        <v>0</v>
      </c>
      <c r="S9" s="6">
        <f>SUM(S8)</f>
        <v>384541631</v>
      </c>
    </row>
    <row r="10" spans="1:19" ht="24.75" thickTop="1" x14ac:dyDescent="0.55000000000000004">
      <c r="M10" s="3"/>
      <c r="S10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31"/>
  <sheetViews>
    <sheetView rightToLeft="1" topLeftCell="A16" workbookViewId="0">
      <selection activeCell="O33" sqref="O33"/>
    </sheetView>
  </sheetViews>
  <sheetFormatPr defaultRowHeight="24" x14ac:dyDescent="0.55000000000000004"/>
  <cols>
    <col min="1" max="1" width="27.710937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19" ht="24.75" x14ac:dyDescent="0.55000000000000004">
      <c r="A3" s="17" t="s">
        <v>88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19" ht="24.75" x14ac:dyDescent="0.55000000000000004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6" spans="1:19" ht="24.75" x14ac:dyDescent="0.55000000000000004">
      <c r="A6" s="18" t="s">
        <v>3</v>
      </c>
      <c r="C6" s="19" t="s">
        <v>98</v>
      </c>
      <c r="D6" s="19" t="s">
        <v>98</v>
      </c>
      <c r="E6" s="19" t="s">
        <v>98</v>
      </c>
      <c r="F6" s="19" t="s">
        <v>98</v>
      </c>
      <c r="G6" s="19" t="s">
        <v>98</v>
      </c>
      <c r="I6" s="19" t="s">
        <v>90</v>
      </c>
      <c r="J6" s="19" t="s">
        <v>90</v>
      </c>
      <c r="K6" s="19" t="s">
        <v>90</v>
      </c>
      <c r="L6" s="19" t="s">
        <v>90</v>
      </c>
      <c r="M6" s="19" t="s">
        <v>90</v>
      </c>
      <c r="O6" s="19" t="s">
        <v>91</v>
      </c>
      <c r="P6" s="19" t="s">
        <v>91</v>
      </c>
      <c r="Q6" s="19" t="s">
        <v>91</v>
      </c>
      <c r="R6" s="19" t="s">
        <v>91</v>
      </c>
      <c r="S6" s="19" t="s">
        <v>91</v>
      </c>
    </row>
    <row r="7" spans="1:19" ht="24.75" x14ac:dyDescent="0.55000000000000004">
      <c r="A7" s="19" t="s">
        <v>3</v>
      </c>
      <c r="C7" s="19" t="s">
        <v>99</v>
      </c>
      <c r="E7" s="19" t="s">
        <v>100</v>
      </c>
      <c r="G7" s="19" t="s">
        <v>101</v>
      </c>
      <c r="I7" s="19" t="s">
        <v>102</v>
      </c>
      <c r="K7" s="19" t="s">
        <v>95</v>
      </c>
      <c r="M7" s="19" t="s">
        <v>103</v>
      </c>
      <c r="O7" s="19" t="s">
        <v>102</v>
      </c>
      <c r="Q7" s="19" t="s">
        <v>95</v>
      </c>
      <c r="S7" s="19" t="s">
        <v>103</v>
      </c>
    </row>
    <row r="8" spans="1:19" x14ac:dyDescent="0.55000000000000004">
      <c r="A8" s="1" t="s">
        <v>39</v>
      </c>
      <c r="C8" s="5" t="s">
        <v>104</v>
      </c>
      <c r="D8" s="5"/>
      <c r="E8" s="4">
        <v>71319</v>
      </c>
      <c r="F8" s="5"/>
      <c r="G8" s="4">
        <v>1150</v>
      </c>
      <c r="H8" s="5"/>
      <c r="I8" s="4">
        <v>0</v>
      </c>
      <c r="J8" s="5"/>
      <c r="K8" s="4">
        <v>0</v>
      </c>
      <c r="L8" s="5"/>
      <c r="M8" s="4">
        <f t="shared" ref="M8:M26" si="0">I8-K8</f>
        <v>0</v>
      </c>
      <c r="N8" s="5"/>
      <c r="O8" s="4">
        <v>82016850</v>
      </c>
      <c r="P8" s="5"/>
      <c r="Q8" s="4">
        <v>9046344</v>
      </c>
      <c r="R8" s="5"/>
      <c r="S8" s="4">
        <f>O8-Q8</f>
        <v>72970506</v>
      </c>
    </row>
    <row r="9" spans="1:19" x14ac:dyDescent="0.55000000000000004">
      <c r="A9" s="1" t="s">
        <v>33</v>
      </c>
      <c r="C9" s="5" t="s">
        <v>105</v>
      </c>
      <c r="D9" s="5"/>
      <c r="E9" s="4">
        <v>26599</v>
      </c>
      <c r="F9" s="5"/>
      <c r="G9" s="4">
        <v>4500</v>
      </c>
      <c r="H9" s="5"/>
      <c r="I9" s="4">
        <v>0</v>
      </c>
      <c r="J9" s="5"/>
      <c r="K9" s="4">
        <v>0</v>
      </c>
      <c r="L9" s="5"/>
      <c r="M9" s="4">
        <f t="shared" si="0"/>
        <v>0</v>
      </c>
      <c r="N9" s="5"/>
      <c r="O9" s="4">
        <v>119695500</v>
      </c>
      <c r="P9" s="5"/>
      <c r="Q9" s="4">
        <v>11554764</v>
      </c>
      <c r="R9" s="5"/>
      <c r="S9" s="4">
        <f t="shared" ref="S9:S27" si="1">O9-Q9</f>
        <v>108140736</v>
      </c>
    </row>
    <row r="10" spans="1:19" x14ac:dyDescent="0.55000000000000004">
      <c r="A10" s="1" t="s">
        <v>27</v>
      </c>
      <c r="C10" s="5" t="s">
        <v>106</v>
      </c>
      <c r="D10" s="5"/>
      <c r="E10" s="4">
        <v>75448</v>
      </c>
      <c r="F10" s="5"/>
      <c r="G10" s="4">
        <v>500</v>
      </c>
      <c r="H10" s="5"/>
      <c r="I10" s="4">
        <v>0</v>
      </c>
      <c r="J10" s="5"/>
      <c r="K10" s="4">
        <v>0</v>
      </c>
      <c r="L10" s="5"/>
      <c r="M10" s="4">
        <f t="shared" si="0"/>
        <v>0</v>
      </c>
      <c r="N10" s="5"/>
      <c r="O10" s="4">
        <v>37724000</v>
      </c>
      <c r="P10" s="5"/>
      <c r="Q10" s="4">
        <v>3830437</v>
      </c>
      <c r="R10" s="5"/>
      <c r="S10" s="4">
        <f t="shared" si="1"/>
        <v>33893563</v>
      </c>
    </row>
    <row r="11" spans="1:19" x14ac:dyDescent="0.55000000000000004">
      <c r="A11" s="1" t="s">
        <v>15</v>
      </c>
      <c r="C11" s="5" t="s">
        <v>4</v>
      </c>
      <c r="D11" s="5"/>
      <c r="E11" s="4">
        <v>414158</v>
      </c>
      <c r="F11" s="5"/>
      <c r="G11" s="4">
        <v>70</v>
      </c>
      <c r="H11" s="5"/>
      <c r="I11" s="4">
        <v>0</v>
      </c>
      <c r="J11" s="5"/>
      <c r="K11" s="4">
        <v>0</v>
      </c>
      <c r="L11" s="5"/>
      <c r="M11" s="4">
        <f t="shared" si="0"/>
        <v>0</v>
      </c>
      <c r="N11" s="5"/>
      <c r="O11" s="4">
        <v>28991060</v>
      </c>
      <c r="P11" s="5"/>
      <c r="Q11" s="4">
        <v>602765</v>
      </c>
      <c r="R11" s="5"/>
      <c r="S11" s="4">
        <f t="shared" si="1"/>
        <v>28388295</v>
      </c>
    </row>
    <row r="12" spans="1:19" x14ac:dyDescent="0.55000000000000004">
      <c r="A12" s="1" t="s">
        <v>26</v>
      </c>
      <c r="C12" s="5" t="s">
        <v>107</v>
      </c>
      <c r="D12" s="5"/>
      <c r="E12" s="4">
        <v>135830</v>
      </c>
      <c r="F12" s="5"/>
      <c r="G12" s="4">
        <v>125</v>
      </c>
      <c r="H12" s="5"/>
      <c r="I12" s="4">
        <v>0</v>
      </c>
      <c r="J12" s="5"/>
      <c r="K12" s="4">
        <v>0</v>
      </c>
      <c r="L12" s="5"/>
      <c r="M12" s="4">
        <f t="shared" si="0"/>
        <v>0</v>
      </c>
      <c r="N12" s="5"/>
      <c r="O12" s="4">
        <v>16978750</v>
      </c>
      <c r="P12" s="5"/>
      <c r="Q12" s="4">
        <v>2090477</v>
      </c>
      <c r="R12" s="5"/>
      <c r="S12" s="4">
        <f t="shared" si="1"/>
        <v>14888273</v>
      </c>
    </row>
    <row r="13" spans="1:19" x14ac:dyDescent="0.55000000000000004">
      <c r="A13" s="1" t="s">
        <v>28</v>
      </c>
      <c r="C13" s="5" t="s">
        <v>4</v>
      </c>
      <c r="D13" s="5"/>
      <c r="E13" s="4">
        <v>11938</v>
      </c>
      <c r="F13" s="5"/>
      <c r="G13" s="4">
        <v>2000</v>
      </c>
      <c r="H13" s="5"/>
      <c r="I13" s="4">
        <v>0</v>
      </c>
      <c r="J13" s="5"/>
      <c r="K13" s="4">
        <v>0</v>
      </c>
      <c r="L13" s="5"/>
      <c r="M13" s="4">
        <f t="shared" si="0"/>
        <v>0</v>
      </c>
      <c r="N13" s="5"/>
      <c r="O13" s="4">
        <v>23876000</v>
      </c>
      <c r="P13" s="5"/>
      <c r="Q13" s="4">
        <v>1400848</v>
      </c>
      <c r="R13" s="5"/>
      <c r="S13" s="4">
        <f t="shared" si="1"/>
        <v>22475152</v>
      </c>
    </row>
    <row r="14" spans="1:19" x14ac:dyDescent="0.55000000000000004">
      <c r="A14" s="1" t="s">
        <v>20</v>
      </c>
      <c r="C14" s="5" t="s">
        <v>108</v>
      </c>
      <c r="D14" s="5"/>
      <c r="E14" s="4">
        <v>135768</v>
      </c>
      <c r="F14" s="5"/>
      <c r="G14" s="4">
        <v>600</v>
      </c>
      <c r="H14" s="5"/>
      <c r="I14" s="4">
        <v>0</v>
      </c>
      <c r="J14" s="5"/>
      <c r="K14" s="4">
        <v>0</v>
      </c>
      <c r="L14" s="5"/>
      <c r="M14" s="4">
        <f t="shared" si="0"/>
        <v>0</v>
      </c>
      <c r="N14" s="5"/>
      <c r="O14" s="4">
        <v>81460800</v>
      </c>
      <c r="P14" s="5"/>
      <c r="Q14" s="4">
        <v>3267001</v>
      </c>
      <c r="R14" s="5"/>
      <c r="S14" s="4">
        <f t="shared" si="1"/>
        <v>78193799</v>
      </c>
    </row>
    <row r="15" spans="1:19" x14ac:dyDescent="0.55000000000000004">
      <c r="A15" s="1" t="s">
        <v>17</v>
      </c>
      <c r="C15" s="5" t="s">
        <v>4</v>
      </c>
      <c r="D15" s="5"/>
      <c r="E15" s="4">
        <v>21424</v>
      </c>
      <c r="F15" s="5"/>
      <c r="G15" s="4">
        <v>4175</v>
      </c>
      <c r="H15" s="5"/>
      <c r="I15" s="4">
        <v>0</v>
      </c>
      <c r="J15" s="5"/>
      <c r="K15" s="4">
        <v>0</v>
      </c>
      <c r="L15" s="5"/>
      <c r="M15" s="4">
        <f t="shared" si="0"/>
        <v>0</v>
      </c>
      <c r="N15" s="5"/>
      <c r="O15" s="4">
        <v>89445200</v>
      </c>
      <c r="P15" s="5"/>
      <c r="Q15" s="4">
        <v>1859692</v>
      </c>
      <c r="R15" s="5"/>
      <c r="S15" s="4">
        <f t="shared" si="1"/>
        <v>87585508</v>
      </c>
    </row>
    <row r="16" spans="1:19" x14ac:dyDescent="0.55000000000000004">
      <c r="A16" s="1" t="s">
        <v>34</v>
      </c>
      <c r="C16" s="5" t="s">
        <v>109</v>
      </c>
      <c r="D16" s="5"/>
      <c r="E16" s="4">
        <v>169283</v>
      </c>
      <c r="F16" s="5"/>
      <c r="G16" s="4">
        <v>400</v>
      </c>
      <c r="H16" s="5"/>
      <c r="I16" s="4">
        <v>67713200</v>
      </c>
      <c r="J16" s="5"/>
      <c r="K16" s="4">
        <v>8514834</v>
      </c>
      <c r="L16" s="5"/>
      <c r="M16" s="4">
        <f t="shared" si="0"/>
        <v>59198366</v>
      </c>
      <c r="N16" s="5"/>
      <c r="O16" s="4">
        <v>67713200</v>
      </c>
      <c r="P16" s="5"/>
      <c r="Q16" s="4">
        <v>8514834</v>
      </c>
      <c r="R16" s="5"/>
      <c r="S16" s="4">
        <f t="shared" si="1"/>
        <v>59198366</v>
      </c>
    </row>
    <row r="17" spans="1:19" x14ac:dyDescent="0.55000000000000004">
      <c r="A17" s="1" t="s">
        <v>32</v>
      </c>
      <c r="C17" s="5" t="s">
        <v>110</v>
      </c>
      <c r="D17" s="5"/>
      <c r="E17" s="4">
        <v>84689</v>
      </c>
      <c r="F17" s="5"/>
      <c r="G17" s="4">
        <v>800</v>
      </c>
      <c r="H17" s="5"/>
      <c r="I17" s="4">
        <v>0</v>
      </c>
      <c r="J17" s="5"/>
      <c r="K17" s="4">
        <v>0</v>
      </c>
      <c r="L17" s="5"/>
      <c r="M17" s="4">
        <f t="shared" si="0"/>
        <v>0</v>
      </c>
      <c r="N17" s="5"/>
      <c r="O17" s="4">
        <v>67751200</v>
      </c>
      <c r="P17" s="5"/>
      <c r="Q17" s="4">
        <v>2717175</v>
      </c>
      <c r="R17" s="5"/>
      <c r="S17" s="4">
        <f t="shared" si="1"/>
        <v>65034025</v>
      </c>
    </row>
    <row r="18" spans="1:19" x14ac:dyDescent="0.55000000000000004">
      <c r="A18" s="1" t="s">
        <v>16</v>
      </c>
      <c r="C18" s="5" t="s">
        <v>111</v>
      </c>
      <c r="D18" s="5"/>
      <c r="E18" s="4">
        <v>45743</v>
      </c>
      <c r="F18" s="5"/>
      <c r="G18" s="4">
        <v>3850</v>
      </c>
      <c r="H18" s="5"/>
      <c r="I18" s="4">
        <v>0</v>
      </c>
      <c r="J18" s="5"/>
      <c r="K18" s="4">
        <v>0</v>
      </c>
      <c r="L18" s="5"/>
      <c r="M18" s="4">
        <f t="shared" si="0"/>
        <v>0</v>
      </c>
      <c r="N18" s="5"/>
      <c r="O18" s="4">
        <v>176110550</v>
      </c>
      <c r="P18" s="5"/>
      <c r="Q18" s="4">
        <v>21961028</v>
      </c>
      <c r="R18" s="5"/>
      <c r="S18" s="4">
        <f t="shared" si="1"/>
        <v>154149522</v>
      </c>
    </row>
    <row r="19" spans="1:19" x14ac:dyDescent="0.55000000000000004">
      <c r="A19" s="1" t="s">
        <v>29</v>
      </c>
      <c r="C19" s="5" t="s">
        <v>107</v>
      </c>
      <c r="D19" s="5"/>
      <c r="E19" s="4">
        <v>683232</v>
      </c>
      <c r="F19" s="5"/>
      <c r="G19" s="4">
        <v>56</v>
      </c>
      <c r="H19" s="5"/>
      <c r="I19" s="4">
        <v>0</v>
      </c>
      <c r="J19" s="5"/>
      <c r="K19" s="4">
        <v>0</v>
      </c>
      <c r="L19" s="5"/>
      <c r="M19" s="4">
        <f t="shared" si="0"/>
        <v>0</v>
      </c>
      <c r="N19" s="5"/>
      <c r="O19" s="4">
        <v>38260992</v>
      </c>
      <c r="P19" s="5"/>
      <c r="Q19" s="4">
        <v>4609758</v>
      </c>
      <c r="R19" s="5"/>
      <c r="S19" s="4">
        <f t="shared" si="1"/>
        <v>33651234</v>
      </c>
    </row>
    <row r="20" spans="1:19" x14ac:dyDescent="0.55000000000000004">
      <c r="A20" s="1" t="s">
        <v>30</v>
      </c>
      <c r="C20" s="5" t="s">
        <v>112</v>
      </c>
      <c r="D20" s="5"/>
      <c r="E20" s="4">
        <v>9281</v>
      </c>
      <c r="F20" s="5"/>
      <c r="G20" s="4">
        <v>105</v>
      </c>
      <c r="H20" s="5"/>
      <c r="I20" s="4">
        <v>0</v>
      </c>
      <c r="J20" s="5"/>
      <c r="K20" s="4">
        <v>0</v>
      </c>
      <c r="L20" s="5"/>
      <c r="M20" s="4">
        <f t="shared" si="0"/>
        <v>0</v>
      </c>
      <c r="N20" s="5"/>
      <c r="O20" s="4">
        <v>974505</v>
      </c>
      <c r="P20" s="5"/>
      <c r="Q20" s="4">
        <v>113781</v>
      </c>
      <c r="R20" s="5"/>
      <c r="S20" s="4">
        <f t="shared" si="1"/>
        <v>860724</v>
      </c>
    </row>
    <row r="21" spans="1:19" x14ac:dyDescent="0.55000000000000004">
      <c r="A21" s="1" t="s">
        <v>37</v>
      </c>
      <c r="C21" s="5" t="s">
        <v>113</v>
      </c>
      <c r="D21" s="5"/>
      <c r="E21" s="4">
        <v>87944</v>
      </c>
      <c r="F21" s="5"/>
      <c r="G21" s="4">
        <v>1800</v>
      </c>
      <c r="H21" s="5"/>
      <c r="I21" s="4">
        <v>0</v>
      </c>
      <c r="J21" s="5"/>
      <c r="K21" s="4">
        <v>0</v>
      </c>
      <c r="L21" s="5"/>
      <c r="M21" s="4">
        <f t="shared" si="0"/>
        <v>0</v>
      </c>
      <c r="N21" s="5"/>
      <c r="O21" s="4">
        <v>158299200</v>
      </c>
      <c r="P21" s="5"/>
      <c r="Q21" s="4">
        <v>0</v>
      </c>
      <c r="R21" s="5"/>
      <c r="S21" s="4">
        <f t="shared" si="1"/>
        <v>158299200</v>
      </c>
    </row>
    <row r="22" spans="1:19" x14ac:dyDescent="0.55000000000000004">
      <c r="A22" s="1" t="s">
        <v>19</v>
      </c>
      <c r="C22" s="5" t="s">
        <v>114</v>
      </c>
      <c r="D22" s="5"/>
      <c r="E22" s="4">
        <v>123833</v>
      </c>
      <c r="F22" s="5"/>
      <c r="G22" s="4">
        <v>84</v>
      </c>
      <c r="H22" s="5"/>
      <c r="I22" s="4">
        <v>0</v>
      </c>
      <c r="J22" s="5"/>
      <c r="K22" s="4">
        <v>0</v>
      </c>
      <c r="L22" s="5"/>
      <c r="M22" s="4">
        <f t="shared" si="0"/>
        <v>0</v>
      </c>
      <c r="N22" s="5"/>
      <c r="O22" s="4">
        <v>10401972</v>
      </c>
      <c r="P22" s="5"/>
      <c r="Q22" s="4">
        <v>1044684</v>
      </c>
      <c r="R22" s="5"/>
      <c r="S22" s="4">
        <f t="shared" si="1"/>
        <v>9357288</v>
      </c>
    </row>
    <row r="23" spans="1:19" x14ac:dyDescent="0.55000000000000004">
      <c r="A23" s="1" t="s">
        <v>25</v>
      </c>
      <c r="C23" s="5" t="s">
        <v>115</v>
      </c>
      <c r="D23" s="5"/>
      <c r="E23" s="4">
        <v>253441</v>
      </c>
      <c r="F23" s="5"/>
      <c r="G23" s="4">
        <v>825</v>
      </c>
      <c r="H23" s="5"/>
      <c r="I23" s="4">
        <v>209088825</v>
      </c>
      <c r="J23" s="5"/>
      <c r="K23" s="4">
        <v>16002371</v>
      </c>
      <c r="L23" s="5"/>
      <c r="M23" s="4">
        <f t="shared" si="0"/>
        <v>193086454</v>
      </c>
      <c r="N23" s="5"/>
      <c r="O23" s="4">
        <v>209088825</v>
      </c>
      <c r="P23" s="5"/>
      <c r="Q23" s="4">
        <v>16002371</v>
      </c>
      <c r="R23" s="5"/>
      <c r="S23" s="4">
        <f t="shared" si="1"/>
        <v>193086454</v>
      </c>
    </row>
    <row r="24" spans="1:19" x14ac:dyDescent="0.55000000000000004">
      <c r="A24" s="1" t="s">
        <v>18</v>
      </c>
      <c r="C24" s="5" t="s">
        <v>116</v>
      </c>
      <c r="D24" s="5"/>
      <c r="E24" s="4">
        <v>183984</v>
      </c>
      <c r="F24" s="5"/>
      <c r="G24" s="4">
        <v>780</v>
      </c>
      <c r="H24" s="5"/>
      <c r="I24" s="4">
        <v>0</v>
      </c>
      <c r="J24" s="5"/>
      <c r="K24" s="4">
        <v>0</v>
      </c>
      <c r="L24" s="5"/>
      <c r="M24" s="4">
        <f t="shared" si="0"/>
        <v>0</v>
      </c>
      <c r="N24" s="5"/>
      <c r="O24" s="4">
        <v>143507520</v>
      </c>
      <c r="P24" s="5"/>
      <c r="Q24" s="4">
        <v>0</v>
      </c>
      <c r="R24" s="5"/>
      <c r="S24" s="4">
        <f t="shared" si="1"/>
        <v>143507520</v>
      </c>
    </row>
    <row r="25" spans="1:19" x14ac:dyDescent="0.55000000000000004">
      <c r="A25" s="1" t="s">
        <v>23</v>
      </c>
      <c r="C25" s="5" t="s">
        <v>111</v>
      </c>
      <c r="D25" s="5"/>
      <c r="E25" s="4">
        <v>4850</v>
      </c>
      <c r="F25" s="5"/>
      <c r="G25" s="4">
        <v>3000</v>
      </c>
      <c r="H25" s="5"/>
      <c r="I25" s="4">
        <v>0</v>
      </c>
      <c r="J25" s="5"/>
      <c r="K25" s="4">
        <v>0</v>
      </c>
      <c r="L25" s="5"/>
      <c r="M25" s="4">
        <f t="shared" si="0"/>
        <v>0</v>
      </c>
      <c r="N25" s="5"/>
      <c r="O25" s="4">
        <v>14550000</v>
      </c>
      <c r="P25" s="5"/>
      <c r="Q25" s="4">
        <v>0</v>
      </c>
      <c r="R25" s="5"/>
      <c r="S25" s="4">
        <f t="shared" si="1"/>
        <v>14550000</v>
      </c>
    </row>
    <row r="26" spans="1:19" x14ac:dyDescent="0.55000000000000004">
      <c r="A26" s="1" t="s">
        <v>22</v>
      </c>
      <c r="C26" s="5" t="s">
        <v>117</v>
      </c>
      <c r="D26" s="5"/>
      <c r="E26" s="4">
        <v>5505</v>
      </c>
      <c r="F26" s="5"/>
      <c r="G26" s="4">
        <v>3000</v>
      </c>
      <c r="H26" s="5"/>
      <c r="I26" s="4">
        <v>0</v>
      </c>
      <c r="J26" s="5"/>
      <c r="K26" s="4">
        <v>0</v>
      </c>
      <c r="L26" s="5"/>
      <c r="M26" s="4">
        <f t="shared" si="0"/>
        <v>0</v>
      </c>
      <c r="N26" s="5"/>
      <c r="O26" s="4">
        <v>16515000</v>
      </c>
      <c r="P26" s="5"/>
      <c r="Q26" s="4">
        <v>968965</v>
      </c>
      <c r="R26" s="5"/>
      <c r="S26" s="4">
        <f t="shared" si="1"/>
        <v>15546035</v>
      </c>
    </row>
    <row r="27" spans="1:19" x14ac:dyDescent="0.55000000000000004">
      <c r="A27" s="1" t="s">
        <v>118</v>
      </c>
      <c r="C27" s="5" t="s">
        <v>119</v>
      </c>
      <c r="D27" s="5"/>
      <c r="E27" s="4">
        <v>9753</v>
      </c>
      <c r="F27" s="5"/>
      <c r="G27" s="4">
        <v>165</v>
      </c>
      <c r="H27" s="5"/>
      <c r="I27" s="4">
        <v>0</v>
      </c>
      <c r="J27" s="5"/>
      <c r="K27" s="4">
        <v>0</v>
      </c>
      <c r="L27" s="5"/>
      <c r="M27" s="4">
        <f>I27-K27</f>
        <v>0</v>
      </c>
      <c r="N27" s="5"/>
      <c r="O27" s="4">
        <v>1609245</v>
      </c>
      <c r="P27" s="5"/>
      <c r="Q27" s="4">
        <v>65554</v>
      </c>
      <c r="R27" s="5"/>
      <c r="S27" s="4">
        <f t="shared" si="1"/>
        <v>1543691</v>
      </c>
    </row>
    <row r="28" spans="1:19" ht="24.75" thickBot="1" x14ac:dyDescent="0.6">
      <c r="C28" s="5"/>
      <c r="D28" s="5"/>
      <c r="E28" s="5"/>
      <c r="F28" s="5"/>
      <c r="G28" s="5"/>
      <c r="H28" s="5"/>
      <c r="I28" s="6">
        <f>SUM(I8:I27)</f>
        <v>276802025</v>
      </c>
      <c r="J28" s="5"/>
      <c r="K28" s="6">
        <f>SUM(K8:K27)</f>
        <v>24517205</v>
      </c>
      <c r="L28" s="5"/>
      <c r="M28" s="6">
        <f>SUM(M8:M27)</f>
        <v>252284820</v>
      </c>
      <c r="N28" s="5"/>
      <c r="O28" s="6">
        <f>SUM(O8:O27)</f>
        <v>1384970369</v>
      </c>
      <c r="P28" s="5"/>
      <c r="Q28" s="6">
        <f>SUM(Q8:Q27)</f>
        <v>89650478</v>
      </c>
      <c r="R28" s="5"/>
      <c r="S28" s="6">
        <f>SUM(S8:S27)</f>
        <v>1295319891</v>
      </c>
    </row>
    <row r="29" spans="1:19" ht="24.75" thickTop="1" x14ac:dyDescent="0.55000000000000004">
      <c r="I29" s="3"/>
      <c r="O29" s="3"/>
    </row>
    <row r="31" spans="1:19" x14ac:dyDescent="0.55000000000000004">
      <c r="M31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50"/>
  <sheetViews>
    <sheetView rightToLeft="1" topLeftCell="A34" workbookViewId="0">
      <selection activeCell="Q46" sqref="Q46"/>
    </sheetView>
  </sheetViews>
  <sheetFormatPr defaultRowHeight="24" x14ac:dyDescent="0.55000000000000004"/>
  <cols>
    <col min="1" max="1" width="34.42578125" style="1" bestFit="1" customWidth="1"/>
    <col min="2" max="2" width="1" style="1" customWidth="1"/>
    <col min="3" max="3" width="8.42578125" style="1" bestFit="1" customWidth="1"/>
    <col min="4" max="4" width="1" style="1" customWidth="1"/>
    <col min="5" max="5" width="15.5703125" style="5" bestFit="1" customWidth="1"/>
    <col min="6" max="6" width="1" style="5" customWidth="1"/>
    <col min="7" max="7" width="16.7109375" style="5" bestFit="1" customWidth="1"/>
    <col min="8" max="8" width="1" style="5" customWidth="1"/>
    <col min="9" max="9" width="34.7109375" style="5" bestFit="1" customWidth="1"/>
    <col min="10" max="10" width="1" style="5" customWidth="1"/>
    <col min="11" max="11" width="9.7109375" style="5" bestFit="1" customWidth="1"/>
    <col min="12" max="12" width="1" style="5" customWidth="1"/>
    <col min="13" max="13" width="15.5703125" style="5" bestFit="1" customWidth="1"/>
    <col min="14" max="14" width="1" style="5" customWidth="1"/>
    <col min="15" max="15" width="15.5703125" style="5" bestFit="1" customWidth="1"/>
    <col min="16" max="16" width="1" style="5" customWidth="1"/>
    <col min="17" max="17" width="34.7109375" style="5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ht="24.75" x14ac:dyDescent="0.55000000000000004">
      <c r="A3" s="17" t="s">
        <v>88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ht="24.75" x14ac:dyDescent="0.55000000000000004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6" spans="1:17" ht="24.75" x14ac:dyDescent="0.55000000000000004">
      <c r="A6" s="18" t="s">
        <v>3</v>
      </c>
      <c r="C6" s="19" t="s">
        <v>90</v>
      </c>
      <c r="D6" s="19" t="s">
        <v>90</v>
      </c>
      <c r="E6" s="19" t="s">
        <v>90</v>
      </c>
      <c r="F6" s="19" t="s">
        <v>90</v>
      </c>
      <c r="G6" s="19" t="s">
        <v>90</v>
      </c>
      <c r="H6" s="19" t="s">
        <v>90</v>
      </c>
      <c r="I6" s="19" t="s">
        <v>90</v>
      </c>
      <c r="K6" s="19" t="s">
        <v>91</v>
      </c>
      <c r="L6" s="19" t="s">
        <v>91</v>
      </c>
      <c r="M6" s="19" t="s">
        <v>91</v>
      </c>
      <c r="N6" s="19" t="s">
        <v>91</v>
      </c>
      <c r="O6" s="19" t="s">
        <v>91</v>
      </c>
      <c r="P6" s="19" t="s">
        <v>91</v>
      </c>
      <c r="Q6" s="19" t="s">
        <v>91</v>
      </c>
    </row>
    <row r="7" spans="1:17" ht="24.75" x14ac:dyDescent="0.55000000000000004">
      <c r="A7" s="19" t="s">
        <v>3</v>
      </c>
      <c r="C7" s="19" t="s">
        <v>7</v>
      </c>
      <c r="E7" s="19" t="s">
        <v>120</v>
      </c>
      <c r="G7" s="19" t="s">
        <v>121</v>
      </c>
      <c r="I7" s="19" t="s">
        <v>122</v>
      </c>
      <c r="K7" s="19" t="s">
        <v>7</v>
      </c>
      <c r="M7" s="19" t="s">
        <v>120</v>
      </c>
      <c r="O7" s="19" t="s">
        <v>121</v>
      </c>
      <c r="Q7" s="19" t="s">
        <v>122</v>
      </c>
    </row>
    <row r="8" spans="1:17" x14ac:dyDescent="0.55000000000000004">
      <c r="A8" s="1" t="s">
        <v>35</v>
      </c>
      <c r="C8" s="4">
        <v>70930</v>
      </c>
      <c r="D8" s="5"/>
      <c r="E8" s="7">
        <v>2118892280</v>
      </c>
      <c r="F8" s="7"/>
      <c r="G8" s="7">
        <v>1805818013</v>
      </c>
      <c r="H8" s="7"/>
      <c r="I8" s="7">
        <f>E8-G8</f>
        <v>313074267</v>
      </c>
      <c r="J8" s="7"/>
      <c r="K8" s="7">
        <v>70930</v>
      </c>
      <c r="L8" s="7"/>
      <c r="M8" s="7">
        <v>2118892280</v>
      </c>
      <c r="N8" s="7"/>
      <c r="O8" s="7">
        <v>1536257503</v>
      </c>
      <c r="P8" s="7"/>
      <c r="Q8" s="7">
        <f t="shared" ref="Q8:Q41" si="0">M8-O8</f>
        <v>582634777</v>
      </c>
    </row>
    <row r="9" spans="1:17" x14ac:dyDescent="0.55000000000000004">
      <c r="A9" s="1" t="s">
        <v>29</v>
      </c>
      <c r="C9" s="4">
        <v>683232</v>
      </c>
      <c r="D9" s="5"/>
      <c r="E9" s="7">
        <v>3029266625</v>
      </c>
      <c r="F9" s="7"/>
      <c r="G9" s="7">
        <v>2452619234</v>
      </c>
      <c r="H9" s="7"/>
      <c r="I9" s="7">
        <f t="shared" ref="I9:I42" si="1">E9-G9</f>
        <v>576647391</v>
      </c>
      <c r="J9" s="7"/>
      <c r="K9" s="7">
        <v>683232</v>
      </c>
      <c r="L9" s="7"/>
      <c r="M9" s="7">
        <v>3029266625</v>
      </c>
      <c r="N9" s="7"/>
      <c r="O9" s="7">
        <v>2682558655</v>
      </c>
      <c r="P9" s="7"/>
      <c r="Q9" s="7">
        <f t="shared" si="0"/>
        <v>346707970</v>
      </c>
    </row>
    <row r="10" spans="1:17" x14ac:dyDescent="0.55000000000000004">
      <c r="A10" s="1" t="s">
        <v>30</v>
      </c>
      <c r="C10" s="4">
        <v>9281</v>
      </c>
      <c r="D10" s="5"/>
      <c r="E10" s="7">
        <v>73746094</v>
      </c>
      <c r="F10" s="7"/>
      <c r="G10" s="7">
        <v>66060557</v>
      </c>
      <c r="H10" s="7"/>
      <c r="I10" s="7">
        <f t="shared" si="1"/>
        <v>7685537</v>
      </c>
      <c r="J10" s="7"/>
      <c r="K10" s="7">
        <v>9281</v>
      </c>
      <c r="L10" s="7"/>
      <c r="M10" s="7">
        <v>73746094</v>
      </c>
      <c r="N10" s="7"/>
      <c r="O10" s="7">
        <v>67113425</v>
      </c>
      <c r="P10" s="7"/>
      <c r="Q10" s="7">
        <f t="shared" si="0"/>
        <v>6632669</v>
      </c>
    </row>
    <row r="11" spans="1:17" x14ac:dyDescent="0.55000000000000004">
      <c r="A11" s="1" t="s">
        <v>36</v>
      </c>
      <c r="C11" s="4">
        <v>3732</v>
      </c>
      <c r="D11" s="5"/>
      <c r="E11" s="7">
        <v>738100764</v>
      </c>
      <c r="F11" s="7"/>
      <c r="G11" s="7">
        <v>637147450</v>
      </c>
      <c r="H11" s="7"/>
      <c r="I11" s="7">
        <f t="shared" si="1"/>
        <v>100953314</v>
      </c>
      <c r="J11" s="7"/>
      <c r="K11" s="7">
        <v>3732</v>
      </c>
      <c r="L11" s="7"/>
      <c r="M11" s="7">
        <v>738100764</v>
      </c>
      <c r="N11" s="7"/>
      <c r="O11" s="7">
        <v>635838423</v>
      </c>
      <c r="P11" s="7"/>
      <c r="Q11" s="7">
        <f t="shared" si="0"/>
        <v>102262341</v>
      </c>
    </row>
    <row r="12" spans="1:17" x14ac:dyDescent="0.55000000000000004">
      <c r="A12" s="1" t="s">
        <v>37</v>
      </c>
      <c r="C12" s="4">
        <v>87944</v>
      </c>
      <c r="D12" s="5"/>
      <c r="E12" s="7">
        <v>1925994996</v>
      </c>
      <c r="F12" s="7"/>
      <c r="G12" s="7">
        <v>1514218490</v>
      </c>
      <c r="H12" s="7"/>
      <c r="I12" s="7">
        <f t="shared" si="1"/>
        <v>411776506</v>
      </c>
      <c r="J12" s="7"/>
      <c r="K12" s="7">
        <v>87944</v>
      </c>
      <c r="L12" s="7"/>
      <c r="M12" s="7">
        <v>1925994996</v>
      </c>
      <c r="N12" s="7"/>
      <c r="O12" s="7">
        <v>1319006961</v>
      </c>
      <c r="P12" s="7"/>
      <c r="Q12" s="7">
        <f t="shared" si="0"/>
        <v>606988035</v>
      </c>
    </row>
    <row r="13" spans="1:17" x14ac:dyDescent="0.55000000000000004">
      <c r="A13" s="1" t="s">
        <v>19</v>
      </c>
      <c r="C13" s="4">
        <v>123833</v>
      </c>
      <c r="D13" s="5"/>
      <c r="E13" s="7">
        <v>886346090</v>
      </c>
      <c r="F13" s="7"/>
      <c r="G13" s="7">
        <v>849415003</v>
      </c>
      <c r="H13" s="7"/>
      <c r="I13" s="7">
        <f t="shared" si="1"/>
        <v>36931087</v>
      </c>
      <c r="J13" s="7"/>
      <c r="K13" s="7">
        <v>123833</v>
      </c>
      <c r="L13" s="7"/>
      <c r="M13" s="7">
        <v>886346090</v>
      </c>
      <c r="N13" s="7"/>
      <c r="O13" s="7">
        <v>926784988</v>
      </c>
      <c r="P13" s="7"/>
      <c r="Q13" s="7">
        <f t="shared" si="0"/>
        <v>-40438898</v>
      </c>
    </row>
    <row r="14" spans="1:17" x14ac:dyDescent="0.55000000000000004">
      <c r="A14" s="1" t="s">
        <v>25</v>
      </c>
      <c r="C14" s="4">
        <v>253441</v>
      </c>
      <c r="D14" s="5"/>
      <c r="E14" s="7">
        <v>2794105898</v>
      </c>
      <c r="F14" s="7"/>
      <c r="G14" s="7">
        <v>2647975923</v>
      </c>
      <c r="H14" s="7"/>
      <c r="I14" s="7">
        <f t="shared" si="1"/>
        <v>146129975</v>
      </c>
      <c r="J14" s="7"/>
      <c r="K14" s="7">
        <v>253441</v>
      </c>
      <c r="L14" s="7"/>
      <c r="M14" s="7">
        <v>2794105898</v>
      </c>
      <c r="N14" s="7"/>
      <c r="O14" s="7">
        <v>2379878189</v>
      </c>
      <c r="P14" s="7"/>
      <c r="Q14" s="7">
        <f t="shared" si="0"/>
        <v>414227709</v>
      </c>
    </row>
    <row r="15" spans="1:17" x14ac:dyDescent="0.55000000000000004">
      <c r="A15" s="1" t="s">
        <v>24</v>
      </c>
      <c r="C15" s="4">
        <v>74646</v>
      </c>
      <c r="D15" s="5"/>
      <c r="E15" s="7">
        <v>696871692</v>
      </c>
      <c r="F15" s="7"/>
      <c r="G15" s="7">
        <v>698133200</v>
      </c>
      <c r="H15" s="7"/>
      <c r="I15" s="7">
        <f t="shared" si="1"/>
        <v>-1261508</v>
      </c>
      <c r="J15" s="7"/>
      <c r="K15" s="7">
        <v>74646</v>
      </c>
      <c r="L15" s="7"/>
      <c r="M15" s="7">
        <v>696871692</v>
      </c>
      <c r="N15" s="7"/>
      <c r="O15" s="7">
        <v>598323432</v>
      </c>
      <c r="P15" s="7"/>
      <c r="Q15" s="7">
        <f t="shared" si="0"/>
        <v>98548260</v>
      </c>
    </row>
    <row r="16" spans="1:17" x14ac:dyDescent="0.55000000000000004">
      <c r="A16" s="1" t="s">
        <v>18</v>
      </c>
      <c r="C16" s="4">
        <v>189973</v>
      </c>
      <c r="D16" s="5"/>
      <c r="E16" s="7">
        <v>2318372428</v>
      </c>
      <c r="F16" s="7"/>
      <c r="G16" s="7">
        <v>1956528051</v>
      </c>
      <c r="H16" s="7"/>
      <c r="I16" s="7">
        <f t="shared" si="1"/>
        <v>361844377</v>
      </c>
      <c r="J16" s="7"/>
      <c r="K16" s="7">
        <v>189973</v>
      </c>
      <c r="L16" s="7"/>
      <c r="M16" s="7">
        <v>2318372428</v>
      </c>
      <c r="N16" s="7"/>
      <c r="O16" s="7">
        <v>1510314612</v>
      </c>
      <c r="P16" s="7"/>
      <c r="Q16" s="7">
        <f t="shared" si="0"/>
        <v>808057816</v>
      </c>
    </row>
    <row r="17" spans="1:17" x14ac:dyDescent="0.55000000000000004">
      <c r="A17" s="1" t="s">
        <v>41</v>
      </c>
      <c r="C17" s="4">
        <v>71029</v>
      </c>
      <c r="D17" s="5"/>
      <c r="E17" s="7">
        <v>1109999248</v>
      </c>
      <c r="F17" s="7"/>
      <c r="G17" s="7">
        <v>1116834074</v>
      </c>
      <c r="H17" s="7"/>
      <c r="I17" s="7">
        <f t="shared" si="1"/>
        <v>-6834826</v>
      </c>
      <c r="J17" s="7"/>
      <c r="K17" s="7">
        <v>71029</v>
      </c>
      <c r="L17" s="7"/>
      <c r="M17" s="7">
        <v>1109999248</v>
      </c>
      <c r="N17" s="7"/>
      <c r="O17" s="7">
        <v>1116834074</v>
      </c>
      <c r="P17" s="7"/>
      <c r="Q17" s="7">
        <f t="shared" si="0"/>
        <v>-6834826</v>
      </c>
    </row>
    <row r="18" spans="1:17" x14ac:dyDescent="0.55000000000000004">
      <c r="A18" s="1" t="s">
        <v>23</v>
      </c>
      <c r="C18" s="4">
        <v>4850</v>
      </c>
      <c r="D18" s="5"/>
      <c r="E18" s="7">
        <v>241216318</v>
      </c>
      <c r="F18" s="7"/>
      <c r="G18" s="7">
        <v>86785803</v>
      </c>
      <c r="H18" s="7"/>
      <c r="I18" s="7">
        <f t="shared" si="1"/>
        <v>154430515</v>
      </c>
      <c r="J18" s="7"/>
      <c r="K18" s="7">
        <v>4850</v>
      </c>
      <c r="L18" s="7"/>
      <c r="M18" s="7">
        <v>241216318</v>
      </c>
      <c r="N18" s="7"/>
      <c r="O18" s="7">
        <v>101938403</v>
      </c>
      <c r="P18" s="7"/>
      <c r="Q18" s="7">
        <f t="shared" si="0"/>
        <v>139277915</v>
      </c>
    </row>
    <row r="19" spans="1:17" x14ac:dyDescent="0.55000000000000004">
      <c r="A19" s="1" t="s">
        <v>22</v>
      </c>
      <c r="C19" s="4">
        <v>5505</v>
      </c>
      <c r="D19" s="5"/>
      <c r="E19" s="7">
        <v>205894709</v>
      </c>
      <c r="F19" s="7"/>
      <c r="G19" s="7">
        <v>190949106</v>
      </c>
      <c r="H19" s="7"/>
      <c r="I19" s="7">
        <f t="shared" si="1"/>
        <v>14945603</v>
      </c>
      <c r="J19" s="7"/>
      <c r="K19" s="7">
        <v>5505</v>
      </c>
      <c r="L19" s="7"/>
      <c r="M19" s="7">
        <v>205894709</v>
      </c>
      <c r="N19" s="7"/>
      <c r="O19" s="7">
        <v>167155654</v>
      </c>
      <c r="P19" s="7"/>
      <c r="Q19" s="7">
        <f t="shared" si="0"/>
        <v>38739055</v>
      </c>
    </row>
    <row r="20" spans="1:17" x14ac:dyDescent="0.55000000000000004">
      <c r="A20" s="1" t="s">
        <v>42</v>
      </c>
      <c r="C20" s="4">
        <v>1024</v>
      </c>
      <c r="D20" s="5"/>
      <c r="E20" s="7">
        <v>5709786</v>
      </c>
      <c r="F20" s="7"/>
      <c r="G20" s="7">
        <v>5148015</v>
      </c>
      <c r="H20" s="7"/>
      <c r="I20" s="7">
        <f t="shared" si="1"/>
        <v>561771</v>
      </c>
      <c r="J20" s="7"/>
      <c r="K20" s="7">
        <v>1024</v>
      </c>
      <c r="L20" s="7"/>
      <c r="M20" s="7">
        <v>5709786</v>
      </c>
      <c r="N20" s="7"/>
      <c r="O20" s="7">
        <v>5148015</v>
      </c>
      <c r="P20" s="7"/>
      <c r="Q20" s="7">
        <f t="shared" si="0"/>
        <v>561771</v>
      </c>
    </row>
    <row r="21" spans="1:17" x14ac:dyDescent="0.55000000000000004">
      <c r="A21" s="1" t="s">
        <v>43</v>
      </c>
      <c r="C21" s="4">
        <v>2047</v>
      </c>
      <c r="D21" s="5"/>
      <c r="E21" s="7">
        <v>6751941</v>
      </c>
      <c r="F21" s="7"/>
      <c r="G21" s="7">
        <v>3896771</v>
      </c>
      <c r="H21" s="7"/>
      <c r="I21" s="7">
        <f t="shared" si="1"/>
        <v>2855170</v>
      </c>
      <c r="J21" s="7"/>
      <c r="K21" s="7">
        <v>2047</v>
      </c>
      <c r="L21" s="7"/>
      <c r="M21" s="7">
        <v>6751941</v>
      </c>
      <c r="N21" s="7"/>
      <c r="O21" s="7">
        <v>3896771</v>
      </c>
      <c r="P21" s="7"/>
      <c r="Q21" s="7">
        <f t="shared" si="0"/>
        <v>2855170</v>
      </c>
    </row>
    <row r="22" spans="1:17" x14ac:dyDescent="0.55000000000000004">
      <c r="A22" s="1" t="s">
        <v>39</v>
      </c>
      <c r="C22" s="4">
        <v>72005</v>
      </c>
      <c r="D22" s="5"/>
      <c r="E22" s="7">
        <v>1010006365</v>
      </c>
      <c r="F22" s="7"/>
      <c r="G22" s="7">
        <v>974197693</v>
      </c>
      <c r="H22" s="7"/>
      <c r="I22" s="7">
        <f t="shared" si="1"/>
        <v>35808672</v>
      </c>
      <c r="J22" s="7"/>
      <c r="K22" s="7">
        <v>72005</v>
      </c>
      <c r="L22" s="7"/>
      <c r="M22" s="7">
        <v>1010006365</v>
      </c>
      <c r="N22" s="7"/>
      <c r="O22" s="7">
        <v>871138957</v>
      </c>
      <c r="P22" s="7"/>
      <c r="Q22" s="7">
        <f t="shared" si="0"/>
        <v>138867408</v>
      </c>
    </row>
    <row r="23" spans="1:17" x14ac:dyDescent="0.55000000000000004">
      <c r="A23" s="1" t="s">
        <v>33</v>
      </c>
      <c r="C23" s="4">
        <v>49602</v>
      </c>
      <c r="D23" s="5"/>
      <c r="E23" s="7">
        <v>1476336735</v>
      </c>
      <c r="F23" s="7"/>
      <c r="G23" s="7">
        <v>1792412837</v>
      </c>
      <c r="H23" s="7"/>
      <c r="I23" s="7">
        <f t="shared" si="1"/>
        <v>-316076102</v>
      </c>
      <c r="J23" s="7"/>
      <c r="K23" s="7">
        <v>49602</v>
      </c>
      <c r="L23" s="7"/>
      <c r="M23" s="7">
        <v>1476336735</v>
      </c>
      <c r="N23" s="7"/>
      <c r="O23" s="7">
        <v>998484062</v>
      </c>
      <c r="P23" s="7"/>
      <c r="Q23" s="7">
        <f t="shared" si="0"/>
        <v>477852673</v>
      </c>
    </row>
    <row r="24" spans="1:17" x14ac:dyDescent="0.55000000000000004">
      <c r="A24" s="1" t="s">
        <v>38</v>
      </c>
      <c r="C24" s="4">
        <v>110415</v>
      </c>
      <c r="D24" s="5"/>
      <c r="E24" s="7">
        <v>1097646556</v>
      </c>
      <c r="F24" s="7"/>
      <c r="G24" s="7">
        <v>965928969</v>
      </c>
      <c r="H24" s="7"/>
      <c r="I24" s="7">
        <f t="shared" si="1"/>
        <v>131717587</v>
      </c>
      <c r="J24" s="7"/>
      <c r="K24" s="7">
        <v>110415</v>
      </c>
      <c r="L24" s="7"/>
      <c r="M24" s="7">
        <v>1097646556</v>
      </c>
      <c r="N24" s="7"/>
      <c r="O24" s="7">
        <v>961490271</v>
      </c>
      <c r="P24" s="7"/>
      <c r="Q24" s="7">
        <f t="shared" si="0"/>
        <v>136156285</v>
      </c>
    </row>
    <row r="25" spans="1:17" x14ac:dyDescent="0.55000000000000004">
      <c r="A25" s="1" t="s">
        <v>27</v>
      </c>
      <c r="C25" s="4">
        <v>75448</v>
      </c>
      <c r="D25" s="5"/>
      <c r="E25" s="7">
        <v>1331314100</v>
      </c>
      <c r="F25" s="7"/>
      <c r="G25" s="7">
        <v>1200057780</v>
      </c>
      <c r="H25" s="7"/>
      <c r="I25" s="7">
        <f t="shared" si="1"/>
        <v>131256320</v>
      </c>
      <c r="J25" s="7"/>
      <c r="K25" s="7">
        <v>75448</v>
      </c>
      <c r="L25" s="7"/>
      <c r="M25" s="7">
        <v>1331314100</v>
      </c>
      <c r="N25" s="7"/>
      <c r="O25" s="7">
        <v>950529021</v>
      </c>
      <c r="P25" s="7"/>
      <c r="Q25" s="7">
        <f t="shared" si="0"/>
        <v>380785079</v>
      </c>
    </row>
    <row r="26" spans="1:17" x14ac:dyDescent="0.55000000000000004">
      <c r="A26" s="1" t="s">
        <v>15</v>
      </c>
      <c r="C26" s="4">
        <v>414158</v>
      </c>
      <c r="D26" s="5"/>
      <c r="E26" s="7">
        <v>1206335525</v>
      </c>
      <c r="F26" s="7"/>
      <c r="G26" s="7">
        <v>1201806620</v>
      </c>
      <c r="H26" s="7"/>
      <c r="I26" s="7">
        <f t="shared" si="1"/>
        <v>4528905</v>
      </c>
      <c r="J26" s="7"/>
      <c r="K26" s="7">
        <v>414158</v>
      </c>
      <c r="L26" s="7"/>
      <c r="M26" s="7">
        <v>1206335525</v>
      </c>
      <c r="N26" s="7"/>
      <c r="O26" s="7">
        <v>1136207155</v>
      </c>
      <c r="P26" s="7"/>
      <c r="Q26" s="7">
        <f t="shared" si="0"/>
        <v>70128370</v>
      </c>
    </row>
    <row r="27" spans="1:17" x14ac:dyDescent="0.55000000000000004">
      <c r="A27" s="1" t="s">
        <v>26</v>
      </c>
      <c r="C27" s="4">
        <v>155549</v>
      </c>
      <c r="D27" s="5"/>
      <c r="E27" s="7">
        <v>1167477763</v>
      </c>
      <c r="F27" s="7"/>
      <c r="G27" s="7">
        <v>1014943189</v>
      </c>
      <c r="H27" s="7"/>
      <c r="I27" s="7">
        <f t="shared" si="1"/>
        <v>152534574</v>
      </c>
      <c r="J27" s="7"/>
      <c r="K27" s="7">
        <v>155549</v>
      </c>
      <c r="L27" s="7"/>
      <c r="M27" s="7">
        <v>1167477763</v>
      </c>
      <c r="N27" s="7"/>
      <c r="O27" s="7">
        <v>936459417</v>
      </c>
      <c r="P27" s="7"/>
      <c r="Q27" s="7">
        <f t="shared" si="0"/>
        <v>231018346</v>
      </c>
    </row>
    <row r="28" spans="1:17" x14ac:dyDescent="0.55000000000000004">
      <c r="A28" s="1" t="s">
        <v>28</v>
      </c>
      <c r="C28" s="4">
        <v>11938</v>
      </c>
      <c r="D28" s="5"/>
      <c r="E28" s="7">
        <v>216466577</v>
      </c>
      <c r="F28" s="7"/>
      <c r="G28" s="7">
        <v>175641740</v>
      </c>
      <c r="H28" s="7"/>
      <c r="I28" s="7">
        <f t="shared" si="1"/>
        <v>40824837</v>
      </c>
      <c r="J28" s="7"/>
      <c r="K28" s="7">
        <v>11938</v>
      </c>
      <c r="L28" s="7"/>
      <c r="M28" s="7">
        <v>216466577</v>
      </c>
      <c r="N28" s="7"/>
      <c r="O28" s="7">
        <v>170861575</v>
      </c>
      <c r="P28" s="7"/>
      <c r="Q28" s="7">
        <f t="shared" si="0"/>
        <v>45605002</v>
      </c>
    </row>
    <row r="29" spans="1:17" x14ac:dyDescent="0.55000000000000004">
      <c r="A29" s="1" t="s">
        <v>31</v>
      </c>
      <c r="C29" s="4">
        <v>90917</v>
      </c>
      <c r="D29" s="5"/>
      <c r="E29" s="7">
        <v>519693618</v>
      </c>
      <c r="F29" s="7"/>
      <c r="G29" s="7">
        <v>502922838</v>
      </c>
      <c r="H29" s="7"/>
      <c r="I29" s="7">
        <f t="shared" si="1"/>
        <v>16770780</v>
      </c>
      <c r="J29" s="7"/>
      <c r="K29" s="7">
        <v>90917</v>
      </c>
      <c r="L29" s="7"/>
      <c r="M29" s="7">
        <v>519693618</v>
      </c>
      <c r="N29" s="7"/>
      <c r="O29" s="7">
        <v>500477531</v>
      </c>
      <c r="P29" s="7"/>
      <c r="Q29" s="7">
        <f t="shared" si="0"/>
        <v>19216087</v>
      </c>
    </row>
    <row r="30" spans="1:17" x14ac:dyDescent="0.55000000000000004">
      <c r="A30" s="1" t="s">
        <v>40</v>
      </c>
      <c r="C30" s="4">
        <v>83447</v>
      </c>
      <c r="D30" s="5"/>
      <c r="E30" s="7">
        <v>1480755624</v>
      </c>
      <c r="F30" s="7"/>
      <c r="G30" s="7">
        <v>1541313137</v>
      </c>
      <c r="H30" s="7"/>
      <c r="I30" s="7">
        <f t="shared" si="1"/>
        <v>-60557513</v>
      </c>
      <c r="J30" s="7"/>
      <c r="K30" s="7">
        <v>83447</v>
      </c>
      <c r="L30" s="7"/>
      <c r="M30" s="7">
        <v>1480755624</v>
      </c>
      <c r="N30" s="7"/>
      <c r="O30" s="7">
        <v>1801671806</v>
      </c>
      <c r="P30" s="7"/>
      <c r="Q30" s="7">
        <f t="shared" si="0"/>
        <v>-320916182</v>
      </c>
    </row>
    <row r="31" spans="1:17" x14ac:dyDescent="0.55000000000000004">
      <c r="A31" s="1" t="s">
        <v>20</v>
      </c>
      <c r="C31" s="4">
        <v>135768</v>
      </c>
      <c r="D31" s="5"/>
      <c r="E31" s="7">
        <v>1711398379</v>
      </c>
      <c r="F31" s="7"/>
      <c r="G31" s="7">
        <v>1322689599</v>
      </c>
      <c r="H31" s="7"/>
      <c r="I31" s="7">
        <f t="shared" si="1"/>
        <v>388708780</v>
      </c>
      <c r="J31" s="7"/>
      <c r="K31" s="7">
        <v>135768</v>
      </c>
      <c r="L31" s="7"/>
      <c r="M31" s="7">
        <v>1711398379</v>
      </c>
      <c r="N31" s="7"/>
      <c r="O31" s="7">
        <v>1010645977</v>
      </c>
      <c r="P31" s="7"/>
      <c r="Q31" s="7">
        <f t="shared" si="0"/>
        <v>700752402</v>
      </c>
    </row>
    <row r="32" spans="1:17" x14ac:dyDescent="0.55000000000000004">
      <c r="A32" s="1" t="s">
        <v>17</v>
      </c>
      <c r="C32" s="4">
        <v>21424</v>
      </c>
      <c r="D32" s="5"/>
      <c r="E32" s="7">
        <v>842328489</v>
      </c>
      <c r="F32" s="7"/>
      <c r="G32" s="7">
        <v>692285399</v>
      </c>
      <c r="H32" s="7"/>
      <c r="I32" s="7">
        <f t="shared" si="1"/>
        <v>150043090</v>
      </c>
      <c r="J32" s="7"/>
      <c r="K32" s="7">
        <v>21424</v>
      </c>
      <c r="L32" s="7"/>
      <c r="M32" s="7">
        <v>842328489</v>
      </c>
      <c r="N32" s="7"/>
      <c r="O32" s="7">
        <v>492107578</v>
      </c>
      <c r="P32" s="7"/>
      <c r="Q32" s="7">
        <f t="shared" si="0"/>
        <v>350220911</v>
      </c>
    </row>
    <row r="33" spans="1:17" x14ac:dyDescent="0.55000000000000004">
      <c r="A33" s="1" t="s">
        <v>34</v>
      </c>
      <c r="C33" s="4">
        <v>169283</v>
      </c>
      <c r="D33" s="5"/>
      <c r="E33" s="7">
        <v>2080014023</v>
      </c>
      <c r="F33" s="7"/>
      <c r="G33" s="7">
        <v>1765319333</v>
      </c>
      <c r="H33" s="7"/>
      <c r="I33" s="7">
        <f t="shared" si="1"/>
        <v>314694690</v>
      </c>
      <c r="J33" s="7"/>
      <c r="K33" s="7">
        <v>169283</v>
      </c>
      <c r="L33" s="7"/>
      <c r="M33" s="7">
        <v>2080014009</v>
      </c>
      <c r="N33" s="7"/>
      <c r="O33" s="7">
        <v>1705904628</v>
      </c>
      <c r="P33" s="7"/>
      <c r="Q33" s="7">
        <f t="shared" si="0"/>
        <v>374109381</v>
      </c>
    </row>
    <row r="34" spans="1:17" x14ac:dyDescent="0.55000000000000004">
      <c r="A34" s="1" t="s">
        <v>32</v>
      </c>
      <c r="C34" s="4">
        <v>84689</v>
      </c>
      <c r="D34" s="5"/>
      <c r="E34" s="7">
        <v>1519632781</v>
      </c>
      <c r="F34" s="7"/>
      <c r="G34" s="7">
        <v>1284742174</v>
      </c>
      <c r="H34" s="7"/>
      <c r="I34" s="7">
        <f t="shared" si="1"/>
        <v>234890607</v>
      </c>
      <c r="J34" s="7"/>
      <c r="K34" s="7">
        <v>84689</v>
      </c>
      <c r="L34" s="7"/>
      <c r="M34" s="7">
        <v>1519632781</v>
      </c>
      <c r="N34" s="7"/>
      <c r="O34" s="7">
        <v>1269020824</v>
      </c>
      <c r="P34" s="7"/>
      <c r="Q34" s="7">
        <f t="shared" si="0"/>
        <v>250611957</v>
      </c>
    </row>
    <row r="35" spans="1:17" x14ac:dyDescent="0.55000000000000004">
      <c r="A35" s="1" t="s">
        <v>21</v>
      </c>
      <c r="C35" s="4">
        <v>238228</v>
      </c>
      <c r="D35" s="5"/>
      <c r="E35" s="7">
        <v>1674351598</v>
      </c>
      <c r="F35" s="7"/>
      <c r="G35" s="7">
        <v>1624618382</v>
      </c>
      <c r="H35" s="7"/>
      <c r="I35" s="7">
        <f t="shared" si="1"/>
        <v>49733216</v>
      </c>
      <c r="J35" s="7"/>
      <c r="K35" s="7">
        <v>238228</v>
      </c>
      <c r="L35" s="7"/>
      <c r="M35" s="7">
        <v>1674351598</v>
      </c>
      <c r="N35" s="7"/>
      <c r="O35" s="7">
        <v>1368302398</v>
      </c>
      <c r="P35" s="7"/>
      <c r="Q35" s="7">
        <f t="shared" si="0"/>
        <v>306049200</v>
      </c>
    </row>
    <row r="36" spans="1:17" x14ac:dyDescent="0.55000000000000004">
      <c r="A36" s="1" t="s">
        <v>16</v>
      </c>
      <c r="C36" s="4">
        <v>0</v>
      </c>
      <c r="D36" s="5"/>
      <c r="E36" s="7">
        <v>0</v>
      </c>
      <c r="F36" s="7"/>
      <c r="G36" s="7">
        <v>0</v>
      </c>
      <c r="H36" s="7"/>
      <c r="I36" s="7">
        <f t="shared" si="1"/>
        <v>0</v>
      </c>
      <c r="J36" s="7"/>
      <c r="K36" s="7">
        <v>214208</v>
      </c>
      <c r="L36" s="7"/>
      <c r="M36" s="7">
        <v>796206286</v>
      </c>
      <c r="N36" s="7"/>
      <c r="O36" s="7">
        <v>1002641201</v>
      </c>
      <c r="P36" s="7"/>
      <c r="Q36" s="7">
        <f t="shared" si="0"/>
        <v>-206434915</v>
      </c>
    </row>
    <row r="37" spans="1:17" x14ac:dyDescent="0.55000000000000004">
      <c r="A37" s="1" t="s">
        <v>60</v>
      </c>
      <c r="C37" s="4">
        <v>3856</v>
      </c>
      <c r="D37" s="5"/>
      <c r="E37" s="7">
        <v>3842840766</v>
      </c>
      <c r="F37" s="7"/>
      <c r="G37" s="7">
        <v>3801326884</v>
      </c>
      <c r="H37" s="7"/>
      <c r="I37" s="7">
        <f t="shared" si="1"/>
        <v>41513882</v>
      </c>
      <c r="J37" s="7"/>
      <c r="K37" s="7">
        <v>3856</v>
      </c>
      <c r="L37" s="7"/>
      <c r="M37" s="7">
        <v>3842840766</v>
      </c>
      <c r="N37" s="7"/>
      <c r="O37" s="7">
        <v>3376885220</v>
      </c>
      <c r="P37" s="7"/>
      <c r="Q37" s="7">
        <f t="shared" si="0"/>
        <v>465955546</v>
      </c>
    </row>
    <row r="38" spans="1:17" x14ac:dyDescent="0.55000000000000004">
      <c r="A38" s="1" t="s">
        <v>53</v>
      </c>
      <c r="C38" s="4">
        <v>1903</v>
      </c>
      <c r="D38" s="5"/>
      <c r="E38" s="7">
        <v>1775536792</v>
      </c>
      <c r="F38" s="7"/>
      <c r="G38" s="7">
        <v>1736193690</v>
      </c>
      <c r="H38" s="7"/>
      <c r="I38" s="7">
        <f t="shared" si="1"/>
        <v>39343102</v>
      </c>
      <c r="J38" s="7"/>
      <c r="K38" s="7">
        <v>1903</v>
      </c>
      <c r="L38" s="7"/>
      <c r="M38" s="7">
        <v>1775536792</v>
      </c>
      <c r="N38" s="7"/>
      <c r="O38" s="7">
        <v>1661620111</v>
      </c>
      <c r="P38" s="7"/>
      <c r="Q38" s="7">
        <f t="shared" si="0"/>
        <v>113916681</v>
      </c>
    </row>
    <row r="39" spans="1:17" x14ac:dyDescent="0.55000000000000004">
      <c r="A39" s="1" t="s">
        <v>69</v>
      </c>
      <c r="C39" s="4">
        <v>1223</v>
      </c>
      <c r="D39" s="5"/>
      <c r="E39" s="7">
        <v>1150838613</v>
      </c>
      <c r="F39" s="7"/>
      <c r="G39" s="7">
        <v>1129382522</v>
      </c>
      <c r="H39" s="7"/>
      <c r="I39" s="7">
        <f t="shared" si="1"/>
        <v>21456091</v>
      </c>
      <c r="J39" s="7"/>
      <c r="K39" s="7">
        <v>1223</v>
      </c>
      <c r="L39" s="7"/>
      <c r="M39" s="7">
        <v>1150838613</v>
      </c>
      <c r="N39" s="7"/>
      <c r="O39" s="7">
        <v>1010303477</v>
      </c>
      <c r="P39" s="7"/>
      <c r="Q39" s="7">
        <f t="shared" si="0"/>
        <v>140535136</v>
      </c>
    </row>
    <row r="40" spans="1:17" x14ac:dyDescent="0.55000000000000004">
      <c r="A40" s="1" t="s">
        <v>66</v>
      </c>
      <c r="C40" s="4">
        <v>1126</v>
      </c>
      <c r="D40" s="5"/>
      <c r="E40" s="7">
        <v>1081060160</v>
      </c>
      <c r="F40" s="7"/>
      <c r="G40" s="7">
        <v>1061296813</v>
      </c>
      <c r="H40" s="7"/>
      <c r="I40" s="7">
        <f t="shared" si="1"/>
        <v>19763347</v>
      </c>
      <c r="J40" s="7"/>
      <c r="K40" s="7">
        <v>1126</v>
      </c>
      <c r="L40" s="7"/>
      <c r="M40" s="7">
        <v>1081060160</v>
      </c>
      <c r="N40" s="7"/>
      <c r="O40" s="7">
        <v>1018651594</v>
      </c>
      <c r="P40" s="7"/>
      <c r="Q40" s="7">
        <f t="shared" si="0"/>
        <v>62408566</v>
      </c>
    </row>
    <row r="41" spans="1:17" x14ac:dyDescent="0.55000000000000004">
      <c r="A41" s="1" t="s">
        <v>57</v>
      </c>
      <c r="C41" s="4">
        <v>1726</v>
      </c>
      <c r="D41" s="5"/>
      <c r="E41" s="7">
        <v>1586125668</v>
      </c>
      <c r="F41" s="7"/>
      <c r="G41" s="7">
        <v>1560248985</v>
      </c>
      <c r="H41" s="7"/>
      <c r="I41" s="7">
        <f t="shared" si="1"/>
        <v>25876683</v>
      </c>
      <c r="J41" s="7"/>
      <c r="K41" s="7">
        <v>1726</v>
      </c>
      <c r="L41" s="7"/>
      <c r="M41" s="7">
        <v>1586125668</v>
      </c>
      <c r="N41" s="7"/>
      <c r="O41" s="7">
        <v>1494784871</v>
      </c>
      <c r="P41" s="7"/>
      <c r="Q41" s="7">
        <f t="shared" si="0"/>
        <v>91340797</v>
      </c>
    </row>
    <row r="42" spans="1:17" x14ac:dyDescent="0.55000000000000004">
      <c r="A42" s="1" t="s">
        <v>63</v>
      </c>
      <c r="C42" s="4">
        <v>2871</v>
      </c>
      <c r="D42" s="5"/>
      <c r="E42" s="7">
        <v>2183143283</v>
      </c>
      <c r="F42" s="7"/>
      <c r="G42" s="7">
        <v>2127952571</v>
      </c>
      <c r="H42" s="7"/>
      <c r="I42" s="7">
        <f t="shared" si="1"/>
        <v>55190712</v>
      </c>
      <c r="J42" s="7"/>
      <c r="K42" s="7">
        <v>2871</v>
      </c>
      <c r="L42" s="7"/>
      <c r="M42" s="7">
        <v>2183143283</v>
      </c>
      <c r="N42" s="7"/>
      <c r="O42" s="7">
        <v>1995951696</v>
      </c>
      <c r="P42" s="7"/>
      <c r="Q42" s="7">
        <f>M42-O42</f>
        <v>187191587</v>
      </c>
    </row>
    <row r="43" spans="1:17" ht="24.75" thickBot="1" x14ac:dyDescent="0.6">
      <c r="E43" s="6">
        <f>SUM(E8:E42)</f>
        <v>45104572284</v>
      </c>
      <c r="G43" s="6">
        <f>SUM(G8:G42)</f>
        <v>41506810845</v>
      </c>
      <c r="I43" s="6">
        <f>SUM(I8:I42)</f>
        <v>3597761439</v>
      </c>
      <c r="M43" s="6">
        <f>SUM(M8:M42)</f>
        <v>45900778556</v>
      </c>
      <c r="O43" s="6">
        <f>SUM(O8:O42)</f>
        <v>38785188475</v>
      </c>
      <c r="Q43" s="6">
        <f>SUM(Q8:Q42)</f>
        <v>7115590081</v>
      </c>
    </row>
    <row r="44" spans="1:17" ht="24.75" thickTop="1" x14ac:dyDescent="0.55000000000000004"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17" x14ac:dyDescent="0.55000000000000004">
      <c r="G45" s="4"/>
      <c r="I45" s="4"/>
      <c r="O45" s="4"/>
      <c r="Q45" s="4"/>
    </row>
    <row r="46" spans="1:17" x14ac:dyDescent="0.55000000000000004"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</row>
    <row r="47" spans="1:17" x14ac:dyDescent="0.55000000000000004"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spans="1:17" x14ac:dyDescent="0.55000000000000004"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  <row r="49" spans="6:17" x14ac:dyDescent="0.55000000000000004">
      <c r="G49" s="4"/>
      <c r="I49" s="4"/>
      <c r="O49" s="4"/>
      <c r="Q49" s="4"/>
    </row>
    <row r="50" spans="6:17" x14ac:dyDescent="0.55000000000000004"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49"/>
  <sheetViews>
    <sheetView rightToLeft="1" topLeftCell="A34" workbookViewId="0">
      <selection activeCell="Q46" sqref="Q46"/>
    </sheetView>
  </sheetViews>
  <sheetFormatPr defaultRowHeight="24" x14ac:dyDescent="0.55000000000000004"/>
  <cols>
    <col min="1" max="1" width="35.7109375" style="1" bestFit="1" customWidth="1"/>
    <col min="2" max="2" width="1" style="1" customWidth="1"/>
    <col min="3" max="3" width="8.285156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6.140625" style="1" bestFit="1" customWidth="1"/>
    <col min="8" max="8" width="1" style="1" customWidth="1"/>
    <col min="9" max="9" width="34" style="1" bestFit="1" customWidth="1"/>
    <col min="10" max="10" width="1" style="1" customWidth="1"/>
    <col min="11" max="11" width="9.5703125" style="1" bestFit="1" customWidth="1"/>
    <col min="12" max="12" width="1" style="1" customWidth="1"/>
    <col min="13" max="13" width="16.7109375" style="1" bestFit="1" customWidth="1"/>
    <col min="14" max="14" width="1" style="1" customWidth="1"/>
    <col min="15" max="15" width="16.7109375" style="1" bestFit="1" customWidth="1"/>
    <col min="16" max="16" width="1" style="1" customWidth="1"/>
    <col min="17" max="17" width="2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ht="24.75" x14ac:dyDescent="0.55000000000000004">
      <c r="A3" s="17" t="s">
        <v>88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ht="24.75" x14ac:dyDescent="0.55000000000000004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6" spans="1:17" ht="24.75" x14ac:dyDescent="0.55000000000000004">
      <c r="A6" s="18" t="s">
        <v>3</v>
      </c>
      <c r="C6" s="19" t="s">
        <v>90</v>
      </c>
      <c r="D6" s="19" t="s">
        <v>90</v>
      </c>
      <c r="E6" s="19" t="s">
        <v>90</v>
      </c>
      <c r="F6" s="19" t="s">
        <v>90</v>
      </c>
      <c r="G6" s="19" t="s">
        <v>90</v>
      </c>
      <c r="H6" s="19" t="s">
        <v>90</v>
      </c>
      <c r="I6" s="19" t="s">
        <v>90</v>
      </c>
      <c r="K6" s="19" t="s">
        <v>91</v>
      </c>
      <c r="L6" s="19" t="s">
        <v>91</v>
      </c>
      <c r="M6" s="19" t="s">
        <v>91</v>
      </c>
      <c r="N6" s="19" t="s">
        <v>91</v>
      </c>
      <c r="O6" s="19" t="s">
        <v>91</v>
      </c>
      <c r="P6" s="19" t="s">
        <v>91</v>
      </c>
      <c r="Q6" s="19" t="s">
        <v>91</v>
      </c>
    </row>
    <row r="7" spans="1:17" ht="24.75" x14ac:dyDescent="0.55000000000000004">
      <c r="A7" s="19" t="s">
        <v>3</v>
      </c>
      <c r="C7" s="19" t="s">
        <v>7</v>
      </c>
      <c r="E7" s="19" t="s">
        <v>120</v>
      </c>
      <c r="G7" s="19" t="s">
        <v>121</v>
      </c>
      <c r="I7" s="19" t="s">
        <v>123</v>
      </c>
      <c r="K7" s="19" t="s">
        <v>7</v>
      </c>
      <c r="M7" s="19" t="s">
        <v>120</v>
      </c>
      <c r="O7" s="19" t="s">
        <v>121</v>
      </c>
      <c r="Q7" s="19" t="s">
        <v>123</v>
      </c>
    </row>
    <row r="8" spans="1:17" x14ac:dyDescent="0.55000000000000004">
      <c r="A8" s="1" t="s">
        <v>39</v>
      </c>
      <c r="C8" s="7">
        <v>54420</v>
      </c>
      <c r="D8" s="7"/>
      <c r="E8" s="7">
        <v>737375753</v>
      </c>
      <c r="F8" s="7"/>
      <c r="G8" s="7">
        <v>658390141</v>
      </c>
      <c r="H8" s="7"/>
      <c r="I8" s="7">
        <f>E8-G8</f>
        <v>78985612</v>
      </c>
      <c r="J8" s="11"/>
      <c r="K8" s="11">
        <v>54420</v>
      </c>
      <c r="L8" s="11"/>
      <c r="M8" s="7">
        <v>737375753</v>
      </c>
      <c r="N8" s="7"/>
      <c r="O8" s="7">
        <v>658390141</v>
      </c>
      <c r="P8" s="7"/>
      <c r="Q8" s="7">
        <f>M8-O8</f>
        <v>78985612</v>
      </c>
    </row>
    <row r="9" spans="1:17" x14ac:dyDescent="0.55000000000000004">
      <c r="A9" s="1" t="s">
        <v>33</v>
      </c>
      <c r="C9" s="7">
        <v>0</v>
      </c>
      <c r="D9" s="7"/>
      <c r="E9" s="7">
        <v>0</v>
      </c>
      <c r="F9" s="7"/>
      <c r="G9" s="7">
        <v>0</v>
      </c>
      <c r="H9" s="7"/>
      <c r="I9" s="7">
        <f t="shared" ref="I9:I42" si="0">E9-G9</f>
        <v>0</v>
      </c>
      <c r="J9" s="11"/>
      <c r="K9" s="11">
        <v>55990</v>
      </c>
      <c r="L9" s="11"/>
      <c r="M9" s="7">
        <v>2448617958</v>
      </c>
      <c r="N9" s="7"/>
      <c r="O9" s="7">
        <v>2230365236</v>
      </c>
      <c r="P9" s="7"/>
      <c r="Q9" s="7">
        <f t="shared" ref="Q9:Q42" si="1">M9-O9</f>
        <v>218252722</v>
      </c>
    </row>
    <row r="10" spans="1:17" x14ac:dyDescent="0.55000000000000004">
      <c r="A10" s="1" t="s">
        <v>27</v>
      </c>
      <c r="C10" s="7">
        <v>0</v>
      </c>
      <c r="D10" s="7"/>
      <c r="E10" s="7">
        <v>0</v>
      </c>
      <c r="F10" s="7"/>
      <c r="G10" s="7">
        <v>0</v>
      </c>
      <c r="H10" s="7"/>
      <c r="I10" s="7">
        <f t="shared" si="0"/>
        <v>0</v>
      </c>
      <c r="J10" s="11"/>
      <c r="K10" s="11">
        <v>8948</v>
      </c>
      <c r="L10" s="11"/>
      <c r="M10" s="7">
        <v>165444248</v>
      </c>
      <c r="N10" s="7"/>
      <c r="O10" s="7">
        <v>110657488</v>
      </c>
      <c r="P10" s="7"/>
      <c r="Q10" s="7">
        <f t="shared" si="1"/>
        <v>54786760</v>
      </c>
    </row>
    <row r="11" spans="1:17" x14ac:dyDescent="0.55000000000000004">
      <c r="A11" s="1" t="s">
        <v>124</v>
      </c>
      <c r="C11" s="7">
        <v>0</v>
      </c>
      <c r="D11" s="7"/>
      <c r="E11" s="7">
        <v>0</v>
      </c>
      <c r="F11" s="7"/>
      <c r="G11" s="7">
        <v>0</v>
      </c>
      <c r="H11" s="7"/>
      <c r="I11" s="7">
        <f t="shared" si="0"/>
        <v>0</v>
      </c>
      <c r="J11" s="11"/>
      <c r="K11" s="11">
        <v>79123</v>
      </c>
      <c r="L11" s="11"/>
      <c r="M11" s="7">
        <v>1139739435</v>
      </c>
      <c r="N11" s="7"/>
      <c r="O11" s="7">
        <v>1031979387</v>
      </c>
      <c r="P11" s="7"/>
      <c r="Q11" s="7">
        <f t="shared" si="1"/>
        <v>107760048</v>
      </c>
    </row>
    <row r="12" spans="1:17" x14ac:dyDescent="0.55000000000000004">
      <c r="A12" s="1" t="s">
        <v>125</v>
      </c>
      <c r="C12" s="7">
        <v>0</v>
      </c>
      <c r="D12" s="7"/>
      <c r="E12" s="7">
        <v>0</v>
      </c>
      <c r="F12" s="7"/>
      <c r="G12" s="7">
        <v>0</v>
      </c>
      <c r="H12" s="7"/>
      <c r="I12" s="7">
        <f t="shared" si="0"/>
        <v>0</v>
      </c>
      <c r="J12" s="11"/>
      <c r="K12" s="11">
        <v>67340</v>
      </c>
      <c r="L12" s="11"/>
      <c r="M12" s="7">
        <v>2026892111</v>
      </c>
      <c r="N12" s="7"/>
      <c r="O12" s="7">
        <v>1500200863</v>
      </c>
      <c r="P12" s="7"/>
      <c r="Q12" s="7">
        <f t="shared" si="1"/>
        <v>526691248</v>
      </c>
    </row>
    <row r="13" spans="1:17" x14ac:dyDescent="0.55000000000000004">
      <c r="A13" s="1" t="s">
        <v>40</v>
      </c>
      <c r="C13" s="7">
        <v>0</v>
      </c>
      <c r="D13" s="7"/>
      <c r="E13" s="7">
        <v>0</v>
      </c>
      <c r="F13" s="7"/>
      <c r="G13" s="7">
        <v>0</v>
      </c>
      <c r="H13" s="7"/>
      <c r="I13" s="7">
        <f t="shared" si="0"/>
        <v>0</v>
      </c>
      <c r="J13" s="11"/>
      <c r="K13" s="11">
        <v>31260</v>
      </c>
      <c r="L13" s="11"/>
      <c r="M13" s="7">
        <v>599370628</v>
      </c>
      <c r="N13" s="7"/>
      <c r="O13" s="7">
        <v>707219095</v>
      </c>
      <c r="P13" s="7"/>
      <c r="Q13" s="7">
        <f t="shared" si="1"/>
        <v>-107848467</v>
      </c>
    </row>
    <row r="14" spans="1:17" x14ac:dyDescent="0.55000000000000004">
      <c r="A14" s="1" t="s">
        <v>17</v>
      </c>
      <c r="C14" s="7">
        <v>0</v>
      </c>
      <c r="D14" s="7"/>
      <c r="E14" s="7">
        <v>0</v>
      </c>
      <c r="F14" s="7"/>
      <c r="G14" s="7">
        <v>0</v>
      </c>
      <c r="H14" s="7"/>
      <c r="I14" s="7">
        <f t="shared" si="0"/>
        <v>0</v>
      </c>
      <c r="J14" s="11"/>
      <c r="K14" s="11">
        <v>32482</v>
      </c>
      <c r="L14" s="11"/>
      <c r="M14" s="7">
        <v>954464196</v>
      </c>
      <c r="N14" s="7"/>
      <c r="O14" s="7">
        <v>746108959</v>
      </c>
      <c r="P14" s="7"/>
      <c r="Q14" s="7">
        <f t="shared" si="1"/>
        <v>208355237</v>
      </c>
    </row>
    <row r="15" spans="1:17" x14ac:dyDescent="0.55000000000000004">
      <c r="A15" s="1" t="s">
        <v>126</v>
      </c>
      <c r="C15" s="7">
        <v>0</v>
      </c>
      <c r="D15" s="7"/>
      <c r="E15" s="7">
        <v>0</v>
      </c>
      <c r="F15" s="7"/>
      <c r="G15" s="7">
        <v>0</v>
      </c>
      <c r="H15" s="7"/>
      <c r="I15" s="7">
        <f t="shared" si="0"/>
        <v>0</v>
      </c>
      <c r="J15" s="11"/>
      <c r="K15" s="11">
        <v>131465</v>
      </c>
      <c r="L15" s="11"/>
      <c r="M15" s="7">
        <v>1634752670</v>
      </c>
      <c r="N15" s="7"/>
      <c r="O15" s="7">
        <v>1388159608</v>
      </c>
      <c r="P15" s="7"/>
      <c r="Q15" s="7">
        <f t="shared" si="1"/>
        <v>246593062</v>
      </c>
    </row>
    <row r="16" spans="1:17" x14ac:dyDescent="0.55000000000000004">
      <c r="A16" s="1" t="s">
        <v>34</v>
      </c>
      <c r="C16" s="7">
        <v>0</v>
      </c>
      <c r="D16" s="7"/>
      <c r="E16" s="7">
        <v>0</v>
      </c>
      <c r="F16" s="7"/>
      <c r="G16" s="7">
        <v>0</v>
      </c>
      <c r="H16" s="7"/>
      <c r="I16" s="7">
        <f t="shared" si="0"/>
        <v>0</v>
      </c>
      <c r="J16" s="11"/>
      <c r="K16" s="11">
        <v>25231</v>
      </c>
      <c r="L16" s="11"/>
      <c r="M16" s="7">
        <v>325318607</v>
      </c>
      <c r="N16" s="7"/>
      <c r="O16" s="7">
        <v>356449882</v>
      </c>
      <c r="P16" s="7"/>
      <c r="Q16" s="7">
        <f t="shared" si="1"/>
        <v>-31131275</v>
      </c>
    </row>
    <row r="17" spans="1:17" x14ac:dyDescent="0.55000000000000004">
      <c r="A17" s="1" t="s">
        <v>32</v>
      </c>
      <c r="C17" s="7">
        <v>0</v>
      </c>
      <c r="D17" s="7"/>
      <c r="E17" s="7">
        <v>0</v>
      </c>
      <c r="F17" s="7"/>
      <c r="G17" s="7">
        <v>0</v>
      </c>
      <c r="H17" s="7"/>
      <c r="I17" s="7">
        <f t="shared" si="0"/>
        <v>0</v>
      </c>
      <c r="J17" s="11"/>
      <c r="K17" s="11">
        <v>65683</v>
      </c>
      <c r="L17" s="11"/>
      <c r="M17" s="7">
        <v>992658505</v>
      </c>
      <c r="N17" s="7"/>
      <c r="O17" s="7">
        <v>984225744</v>
      </c>
      <c r="P17" s="7"/>
      <c r="Q17" s="7">
        <f t="shared" si="1"/>
        <v>8432761</v>
      </c>
    </row>
    <row r="18" spans="1:17" x14ac:dyDescent="0.55000000000000004">
      <c r="A18" s="1" t="s">
        <v>127</v>
      </c>
      <c r="C18" s="7">
        <v>0</v>
      </c>
      <c r="D18" s="7"/>
      <c r="E18" s="7">
        <v>0</v>
      </c>
      <c r="F18" s="7"/>
      <c r="G18" s="7">
        <v>0</v>
      </c>
      <c r="H18" s="7"/>
      <c r="I18" s="7">
        <f t="shared" si="0"/>
        <v>0</v>
      </c>
      <c r="J18" s="11"/>
      <c r="K18" s="11">
        <v>311717</v>
      </c>
      <c r="L18" s="11"/>
      <c r="M18" s="7">
        <v>1226476689</v>
      </c>
      <c r="N18" s="7"/>
      <c r="O18" s="7">
        <v>1593828265</v>
      </c>
      <c r="P18" s="7"/>
      <c r="Q18" s="7">
        <f t="shared" si="1"/>
        <v>-367351576</v>
      </c>
    </row>
    <row r="19" spans="1:17" x14ac:dyDescent="0.55000000000000004">
      <c r="A19" s="1" t="s">
        <v>29</v>
      </c>
      <c r="C19" s="7">
        <v>0</v>
      </c>
      <c r="D19" s="7"/>
      <c r="E19" s="7">
        <v>0</v>
      </c>
      <c r="F19" s="7"/>
      <c r="G19" s="7">
        <v>0</v>
      </c>
      <c r="H19" s="7"/>
      <c r="I19" s="7">
        <f t="shared" si="0"/>
        <v>0</v>
      </c>
      <c r="J19" s="11"/>
      <c r="K19" s="11">
        <v>75497</v>
      </c>
      <c r="L19" s="11"/>
      <c r="M19" s="7">
        <v>251425292</v>
      </c>
      <c r="N19" s="7"/>
      <c r="O19" s="7">
        <v>319108036</v>
      </c>
      <c r="P19" s="7"/>
      <c r="Q19" s="7">
        <f t="shared" si="1"/>
        <v>-67682744</v>
      </c>
    </row>
    <row r="20" spans="1:17" x14ac:dyDescent="0.55000000000000004">
      <c r="A20" s="1" t="s">
        <v>37</v>
      </c>
      <c r="C20" s="7">
        <v>0</v>
      </c>
      <c r="D20" s="7"/>
      <c r="E20" s="7">
        <v>0</v>
      </c>
      <c r="F20" s="7"/>
      <c r="G20" s="7">
        <v>0</v>
      </c>
      <c r="H20" s="7"/>
      <c r="I20" s="7">
        <f t="shared" si="0"/>
        <v>0</v>
      </c>
      <c r="J20" s="11"/>
      <c r="K20" s="11">
        <v>38663</v>
      </c>
      <c r="L20" s="11"/>
      <c r="M20" s="7">
        <v>644943946</v>
      </c>
      <c r="N20" s="7"/>
      <c r="O20" s="7">
        <v>579853132</v>
      </c>
      <c r="P20" s="7"/>
      <c r="Q20" s="7">
        <f t="shared" si="1"/>
        <v>65090814</v>
      </c>
    </row>
    <row r="21" spans="1:17" x14ac:dyDescent="0.55000000000000004">
      <c r="A21" s="1" t="s">
        <v>128</v>
      </c>
      <c r="C21" s="7">
        <v>0</v>
      </c>
      <c r="D21" s="7"/>
      <c r="E21" s="7">
        <v>0</v>
      </c>
      <c r="F21" s="7"/>
      <c r="G21" s="7">
        <v>0</v>
      </c>
      <c r="H21" s="7"/>
      <c r="I21" s="7">
        <f t="shared" si="0"/>
        <v>0</v>
      </c>
      <c r="J21" s="11"/>
      <c r="K21" s="11">
        <v>187058</v>
      </c>
      <c r="L21" s="11"/>
      <c r="M21" s="7">
        <v>1669257080</v>
      </c>
      <c r="N21" s="7"/>
      <c r="O21" s="7">
        <v>1766900098</v>
      </c>
      <c r="P21" s="7"/>
      <c r="Q21" s="7">
        <f t="shared" si="1"/>
        <v>-97643018</v>
      </c>
    </row>
    <row r="22" spans="1:17" x14ac:dyDescent="0.55000000000000004">
      <c r="A22" s="1" t="s">
        <v>129</v>
      </c>
      <c r="C22" s="7">
        <v>0</v>
      </c>
      <c r="D22" s="7"/>
      <c r="E22" s="7">
        <v>0</v>
      </c>
      <c r="F22" s="7"/>
      <c r="G22" s="7">
        <v>0</v>
      </c>
      <c r="H22" s="7"/>
      <c r="I22" s="7">
        <f t="shared" si="0"/>
        <v>0</v>
      </c>
      <c r="J22" s="11"/>
      <c r="K22" s="11">
        <v>50073</v>
      </c>
      <c r="L22" s="11"/>
      <c r="M22" s="7">
        <v>245405913</v>
      </c>
      <c r="N22" s="7"/>
      <c r="O22" s="7">
        <v>193198963</v>
      </c>
      <c r="P22" s="7"/>
      <c r="Q22" s="7">
        <f t="shared" si="1"/>
        <v>52206950</v>
      </c>
    </row>
    <row r="23" spans="1:17" x14ac:dyDescent="0.55000000000000004">
      <c r="A23" s="1" t="s">
        <v>130</v>
      </c>
      <c r="C23" s="7">
        <v>0</v>
      </c>
      <c r="D23" s="7"/>
      <c r="E23" s="7">
        <v>0</v>
      </c>
      <c r="F23" s="7"/>
      <c r="G23" s="7">
        <v>0</v>
      </c>
      <c r="H23" s="7"/>
      <c r="I23" s="7">
        <f t="shared" si="0"/>
        <v>0</v>
      </c>
      <c r="J23" s="11"/>
      <c r="K23" s="11">
        <v>23745</v>
      </c>
      <c r="L23" s="11"/>
      <c r="M23" s="7">
        <v>1871499109</v>
      </c>
      <c r="N23" s="7"/>
      <c r="O23" s="7">
        <v>1711136739</v>
      </c>
      <c r="P23" s="7"/>
      <c r="Q23" s="7">
        <f t="shared" si="1"/>
        <v>160362370</v>
      </c>
    </row>
    <row r="24" spans="1:17" x14ac:dyDescent="0.55000000000000004">
      <c r="A24" s="1" t="s">
        <v>19</v>
      </c>
      <c r="C24" s="7">
        <v>0</v>
      </c>
      <c r="D24" s="7"/>
      <c r="E24" s="7">
        <v>0</v>
      </c>
      <c r="F24" s="7"/>
      <c r="G24" s="7">
        <v>0</v>
      </c>
      <c r="H24" s="7"/>
      <c r="I24" s="7">
        <f t="shared" si="0"/>
        <v>0</v>
      </c>
      <c r="J24" s="11"/>
      <c r="K24" s="11">
        <v>109783</v>
      </c>
      <c r="L24" s="11"/>
      <c r="M24" s="7">
        <v>813066026</v>
      </c>
      <c r="N24" s="7"/>
      <c r="O24" s="7">
        <v>821632652</v>
      </c>
      <c r="P24" s="7"/>
      <c r="Q24" s="7">
        <f t="shared" si="1"/>
        <v>-8566626</v>
      </c>
    </row>
    <row r="25" spans="1:17" x14ac:dyDescent="0.55000000000000004">
      <c r="A25" s="1" t="s">
        <v>18</v>
      </c>
      <c r="C25" s="7">
        <v>0</v>
      </c>
      <c r="D25" s="7"/>
      <c r="E25" s="7">
        <v>0</v>
      </c>
      <c r="F25" s="7"/>
      <c r="G25" s="7">
        <v>0</v>
      </c>
      <c r="H25" s="7"/>
      <c r="I25" s="7">
        <f t="shared" si="0"/>
        <v>0</v>
      </c>
      <c r="J25" s="11"/>
      <c r="K25" s="11">
        <v>16774</v>
      </c>
      <c r="L25" s="11"/>
      <c r="M25" s="7">
        <v>159081423</v>
      </c>
      <c r="N25" s="7"/>
      <c r="O25" s="7">
        <v>131118636</v>
      </c>
      <c r="P25" s="7"/>
      <c r="Q25" s="7">
        <f t="shared" si="1"/>
        <v>27962787</v>
      </c>
    </row>
    <row r="26" spans="1:17" x14ac:dyDescent="0.55000000000000004">
      <c r="A26" s="1" t="s">
        <v>41</v>
      </c>
      <c r="C26" s="7">
        <v>0</v>
      </c>
      <c r="D26" s="7"/>
      <c r="E26" s="7">
        <v>0</v>
      </c>
      <c r="F26" s="7"/>
      <c r="G26" s="7">
        <v>0</v>
      </c>
      <c r="H26" s="7"/>
      <c r="I26" s="7">
        <f t="shared" si="0"/>
        <v>0</v>
      </c>
      <c r="J26" s="11"/>
      <c r="K26" s="11">
        <v>87086</v>
      </c>
      <c r="L26" s="11"/>
      <c r="M26" s="7">
        <v>1300327428</v>
      </c>
      <c r="N26" s="7"/>
      <c r="O26" s="7">
        <v>1583421330</v>
      </c>
      <c r="P26" s="7"/>
      <c r="Q26" s="7">
        <f t="shared" si="1"/>
        <v>-283093902</v>
      </c>
    </row>
    <row r="27" spans="1:17" x14ac:dyDescent="0.55000000000000004">
      <c r="A27" s="1" t="s">
        <v>131</v>
      </c>
      <c r="C27" s="7">
        <v>0</v>
      </c>
      <c r="D27" s="7"/>
      <c r="E27" s="7">
        <v>0</v>
      </c>
      <c r="F27" s="7"/>
      <c r="G27" s="7">
        <v>0</v>
      </c>
      <c r="H27" s="7"/>
      <c r="I27" s="7">
        <f t="shared" si="0"/>
        <v>0</v>
      </c>
      <c r="J27" s="11"/>
      <c r="K27" s="11">
        <v>150000</v>
      </c>
      <c r="L27" s="11"/>
      <c r="M27" s="7">
        <v>1193535080</v>
      </c>
      <c r="N27" s="7"/>
      <c r="O27" s="7">
        <v>1193535080</v>
      </c>
      <c r="P27" s="7"/>
      <c r="Q27" s="7">
        <f t="shared" si="1"/>
        <v>0</v>
      </c>
    </row>
    <row r="28" spans="1:17" x14ac:dyDescent="0.55000000000000004">
      <c r="A28" s="1" t="s">
        <v>132</v>
      </c>
      <c r="C28" s="7">
        <v>0</v>
      </c>
      <c r="D28" s="7"/>
      <c r="E28" s="7">
        <v>0</v>
      </c>
      <c r="F28" s="7"/>
      <c r="G28" s="7">
        <v>0</v>
      </c>
      <c r="H28" s="7"/>
      <c r="I28" s="7">
        <f t="shared" si="0"/>
        <v>0</v>
      </c>
      <c r="J28" s="11"/>
      <c r="K28" s="11">
        <v>9362</v>
      </c>
      <c r="L28" s="11"/>
      <c r="M28" s="7">
        <v>361571435</v>
      </c>
      <c r="N28" s="7"/>
      <c r="O28" s="7">
        <v>280635276</v>
      </c>
      <c r="P28" s="7"/>
      <c r="Q28" s="7">
        <f t="shared" si="1"/>
        <v>80936159</v>
      </c>
    </row>
    <row r="29" spans="1:17" x14ac:dyDescent="0.55000000000000004">
      <c r="A29" s="1" t="s">
        <v>133</v>
      </c>
      <c r="C29" s="7">
        <v>0</v>
      </c>
      <c r="D29" s="7"/>
      <c r="E29" s="7">
        <v>0</v>
      </c>
      <c r="F29" s="7"/>
      <c r="G29" s="7">
        <v>0</v>
      </c>
      <c r="H29" s="7"/>
      <c r="I29" s="7">
        <f t="shared" si="0"/>
        <v>0</v>
      </c>
      <c r="J29" s="11"/>
      <c r="K29" s="11">
        <v>3277</v>
      </c>
      <c r="L29" s="11"/>
      <c r="M29" s="7">
        <v>65639371</v>
      </c>
      <c r="N29" s="7"/>
      <c r="O29" s="7">
        <v>47505263</v>
      </c>
      <c r="P29" s="7"/>
      <c r="Q29" s="7">
        <f t="shared" si="1"/>
        <v>18134108</v>
      </c>
    </row>
    <row r="30" spans="1:17" x14ac:dyDescent="0.55000000000000004">
      <c r="A30" s="1" t="s">
        <v>134</v>
      </c>
      <c r="C30" s="7">
        <v>0</v>
      </c>
      <c r="D30" s="7"/>
      <c r="E30" s="7">
        <v>0</v>
      </c>
      <c r="F30" s="7"/>
      <c r="G30" s="7">
        <v>0</v>
      </c>
      <c r="H30" s="7"/>
      <c r="I30" s="7">
        <f t="shared" si="0"/>
        <v>0</v>
      </c>
      <c r="J30" s="11"/>
      <c r="K30" s="11">
        <v>31605</v>
      </c>
      <c r="L30" s="11"/>
      <c r="M30" s="7">
        <v>433580096</v>
      </c>
      <c r="N30" s="7"/>
      <c r="O30" s="7">
        <v>392874816</v>
      </c>
      <c r="P30" s="7"/>
      <c r="Q30" s="7">
        <f t="shared" si="1"/>
        <v>40705280</v>
      </c>
    </row>
    <row r="31" spans="1:17" x14ac:dyDescent="0.55000000000000004">
      <c r="A31" s="1" t="s">
        <v>135</v>
      </c>
      <c r="C31" s="7">
        <v>0</v>
      </c>
      <c r="D31" s="7"/>
      <c r="E31" s="7">
        <v>0</v>
      </c>
      <c r="F31" s="7"/>
      <c r="G31" s="7">
        <v>0</v>
      </c>
      <c r="H31" s="7"/>
      <c r="I31" s="7">
        <f t="shared" si="0"/>
        <v>0</v>
      </c>
      <c r="J31" s="11"/>
      <c r="K31" s="11">
        <v>339</v>
      </c>
      <c r="L31" s="11"/>
      <c r="M31" s="7">
        <v>18559110</v>
      </c>
      <c r="N31" s="7"/>
      <c r="O31" s="7">
        <v>8482353</v>
      </c>
      <c r="P31" s="7"/>
      <c r="Q31" s="7">
        <f t="shared" si="1"/>
        <v>10076757</v>
      </c>
    </row>
    <row r="32" spans="1:17" x14ac:dyDescent="0.55000000000000004">
      <c r="A32" s="1" t="s">
        <v>136</v>
      </c>
      <c r="C32" s="7">
        <v>0</v>
      </c>
      <c r="D32" s="7"/>
      <c r="E32" s="7">
        <v>0</v>
      </c>
      <c r="F32" s="7"/>
      <c r="G32" s="7">
        <v>0</v>
      </c>
      <c r="H32" s="7"/>
      <c r="I32" s="7">
        <f t="shared" si="0"/>
        <v>0</v>
      </c>
      <c r="J32" s="11"/>
      <c r="K32" s="11">
        <v>123833</v>
      </c>
      <c r="L32" s="11"/>
      <c r="M32" s="7">
        <v>916289546</v>
      </c>
      <c r="N32" s="7"/>
      <c r="O32" s="7">
        <v>591570262</v>
      </c>
      <c r="P32" s="7"/>
      <c r="Q32" s="7">
        <f t="shared" si="1"/>
        <v>324719284</v>
      </c>
    </row>
    <row r="33" spans="1:17" x14ac:dyDescent="0.55000000000000004">
      <c r="A33" s="1" t="s">
        <v>137</v>
      </c>
      <c r="C33" s="7">
        <v>0</v>
      </c>
      <c r="D33" s="7"/>
      <c r="E33" s="7">
        <v>0</v>
      </c>
      <c r="F33" s="7"/>
      <c r="G33" s="7">
        <v>0</v>
      </c>
      <c r="H33" s="7"/>
      <c r="I33" s="7">
        <f t="shared" si="0"/>
        <v>0</v>
      </c>
      <c r="J33" s="11"/>
      <c r="K33" s="11">
        <v>170</v>
      </c>
      <c r="L33" s="11"/>
      <c r="M33" s="7">
        <v>12424788</v>
      </c>
      <c r="N33" s="7"/>
      <c r="O33" s="7">
        <v>6771869</v>
      </c>
      <c r="P33" s="7"/>
      <c r="Q33" s="7">
        <f t="shared" si="1"/>
        <v>5652919</v>
      </c>
    </row>
    <row r="34" spans="1:17" x14ac:dyDescent="0.55000000000000004">
      <c r="A34" s="1" t="s">
        <v>138</v>
      </c>
      <c r="C34" s="7">
        <v>0</v>
      </c>
      <c r="D34" s="7"/>
      <c r="E34" s="7">
        <v>0</v>
      </c>
      <c r="F34" s="7"/>
      <c r="G34" s="7">
        <v>0</v>
      </c>
      <c r="H34" s="7"/>
      <c r="I34" s="7">
        <f t="shared" si="0"/>
        <v>0</v>
      </c>
      <c r="J34" s="11"/>
      <c r="K34" s="11">
        <v>9897</v>
      </c>
      <c r="L34" s="11"/>
      <c r="M34" s="7">
        <v>544572431</v>
      </c>
      <c r="N34" s="7"/>
      <c r="O34" s="7">
        <v>410388615</v>
      </c>
      <c r="P34" s="7"/>
      <c r="Q34" s="7">
        <f t="shared" si="1"/>
        <v>134183816</v>
      </c>
    </row>
    <row r="35" spans="1:17" x14ac:dyDescent="0.55000000000000004">
      <c r="A35" s="1" t="s">
        <v>139</v>
      </c>
      <c r="C35" s="7">
        <v>0</v>
      </c>
      <c r="D35" s="7"/>
      <c r="E35" s="7">
        <v>0</v>
      </c>
      <c r="F35" s="7"/>
      <c r="G35" s="7">
        <v>0</v>
      </c>
      <c r="H35" s="7"/>
      <c r="I35" s="7">
        <f t="shared" si="0"/>
        <v>0</v>
      </c>
      <c r="J35" s="11"/>
      <c r="K35" s="11">
        <v>852</v>
      </c>
      <c r="L35" s="11"/>
      <c r="M35" s="7">
        <v>10674513</v>
      </c>
      <c r="N35" s="7"/>
      <c r="O35" s="7">
        <v>6687181</v>
      </c>
      <c r="P35" s="7"/>
      <c r="Q35" s="7">
        <f t="shared" si="1"/>
        <v>3987332</v>
      </c>
    </row>
    <row r="36" spans="1:17" x14ac:dyDescent="0.55000000000000004">
      <c r="A36" s="1" t="s">
        <v>140</v>
      </c>
      <c r="C36" s="7">
        <v>0</v>
      </c>
      <c r="D36" s="7"/>
      <c r="E36" s="7">
        <v>0</v>
      </c>
      <c r="F36" s="7"/>
      <c r="G36" s="7">
        <v>0</v>
      </c>
      <c r="H36" s="7"/>
      <c r="I36" s="7">
        <f t="shared" si="0"/>
        <v>0</v>
      </c>
      <c r="J36" s="11"/>
      <c r="K36" s="11">
        <v>863</v>
      </c>
      <c r="L36" s="11"/>
      <c r="M36" s="7">
        <v>10631310</v>
      </c>
      <c r="N36" s="7"/>
      <c r="O36" s="7">
        <v>5337102</v>
      </c>
      <c r="P36" s="7"/>
      <c r="Q36" s="7">
        <f t="shared" si="1"/>
        <v>5294208</v>
      </c>
    </row>
    <row r="37" spans="1:17" x14ac:dyDescent="0.55000000000000004">
      <c r="A37" s="1" t="s">
        <v>118</v>
      </c>
      <c r="C37" s="7">
        <v>0</v>
      </c>
      <c r="D37" s="7"/>
      <c r="E37" s="7">
        <v>0</v>
      </c>
      <c r="F37" s="7"/>
      <c r="G37" s="7">
        <v>0</v>
      </c>
      <c r="H37" s="7"/>
      <c r="I37" s="7">
        <f t="shared" si="0"/>
        <v>0</v>
      </c>
      <c r="J37" s="11"/>
      <c r="K37" s="11">
        <v>9753</v>
      </c>
      <c r="L37" s="11"/>
      <c r="M37" s="7">
        <v>43630000</v>
      </c>
      <c r="N37" s="7"/>
      <c r="O37" s="7">
        <v>21475220</v>
      </c>
      <c r="P37" s="7"/>
      <c r="Q37" s="7">
        <f t="shared" si="1"/>
        <v>22154780</v>
      </c>
    </row>
    <row r="38" spans="1:17" x14ac:dyDescent="0.55000000000000004">
      <c r="A38" s="1" t="s">
        <v>141</v>
      </c>
      <c r="C38" s="7">
        <v>0</v>
      </c>
      <c r="D38" s="7"/>
      <c r="E38" s="7">
        <v>0</v>
      </c>
      <c r="F38" s="7"/>
      <c r="G38" s="7">
        <v>0</v>
      </c>
      <c r="H38" s="7"/>
      <c r="I38" s="7">
        <f t="shared" si="0"/>
        <v>0</v>
      </c>
      <c r="J38" s="11"/>
      <c r="K38" s="11">
        <v>58515</v>
      </c>
      <c r="L38" s="11"/>
      <c r="M38" s="7">
        <v>259439750</v>
      </c>
      <c r="N38" s="7"/>
      <c r="O38" s="7">
        <v>175111710</v>
      </c>
      <c r="P38" s="7"/>
      <c r="Q38" s="7">
        <f t="shared" si="1"/>
        <v>84328040</v>
      </c>
    </row>
    <row r="39" spans="1:17" x14ac:dyDescent="0.55000000000000004">
      <c r="A39" s="1" t="s">
        <v>142</v>
      </c>
      <c r="C39" s="7">
        <v>0</v>
      </c>
      <c r="D39" s="7"/>
      <c r="E39" s="7">
        <v>0</v>
      </c>
      <c r="F39" s="7"/>
      <c r="G39" s="7">
        <v>0</v>
      </c>
      <c r="H39" s="7"/>
      <c r="I39" s="7">
        <f t="shared" si="0"/>
        <v>0</v>
      </c>
      <c r="J39" s="11"/>
      <c r="K39" s="11">
        <v>181</v>
      </c>
      <c r="L39" s="11"/>
      <c r="M39" s="7">
        <v>6447216</v>
      </c>
      <c r="N39" s="7"/>
      <c r="O39" s="7">
        <v>5887603</v>
      </c>
      <c r="P39" s="7"/>
      <c r="Q39" s="7">
        <f t="shared" si="1"/>
        <v>559613</v>
      </c>
    </row>
    <row r="40" spans="1:17" x14ac:dyDescent="0.55000000000000004">
      <c r="A40" s="1" t="s">
        <v>143</v>
      </c>
      <c r="C40" s="7">
        <v>0</v>
      </c>
      <c r="D40" s="7"/>
      <c r="E40" s="7">
        <v>0</v>
      </c>
      <c r="F40" s="7"/>
      <c r="G40" s="7">
        <v>0</v>
      </c>
      <c r="H40" s="7"/>
      <c r="I40" s="7">
        <f t="shared" si="0"/>
        <v>0</v>
      </c>
      <c r="J40" s="11"/>
      <c r="K40" s="11">
        <v>361</v>
      </c>
      <c r="L40" s="11"/>
      <c r="M40" s="7">
        <v>361000000</v>
      </c>
      <c r="N40" s="7"/>
      <c r="O40" s="7">
        <v>351735429</v>
      </c>
      <c r="P40" s="7"/>
      <c r="Q40" s="7">
        <f t="shared" si="1"/>
        <v>9264571</v>
      </c>
    </row>
    <row r="41" spans="1:17" x14ac:dyDescent="0.55000000000000004">
      <c r="A41" s="1" t="s">
        <v>144</v>
      </c>
      <c r="C41" s="7">
        <v>0</v>
      </c>
      <c r="D41" s="7"/>
      <c r="E41" s="7">
        <v>0</v>
      </c>
      <c r="F41" s="7"/>
      <c r="G41" s="7">
        <v>0</v>
      </c>
      <c r="H41" s="7"/>
      <c r="I41" s="7">
        <f t="shared" si="0"/>
        <v>0</v>
      </c>
      <c r="J41" s="11"/>
      <c r="K41" s="11">
        <v>4033</v>
      </c>
      <c r="L41" s="11"/>
      <c r="M41" s="7">
        <v>4033000000</v>
      </c>
      <c r="N41" s="7"/>
      <c r="O41" s="7">
        <v>3596985578</v>
      </c>
      <c r="P41" s="7"/>
      <c r="Q41" s="7">
        <f t="shared" si="1"/>
        <v>436014422</v>
      </c>
    </row>
    <row r="42" spans="1:17" x14ac:dyDescent="0.55000000000000004">
      <c r="A42" s="1" t="s">
        <v>145</v>
      </c>
      <c r="C42" s="7">
        <v>0</v>
      </c>
      <c r="D42" s="7"/>
      <c r="E42" s="7">
        <v>0</v>
      </c>
      <c r="F42" s="7"/>
      <c r="G42" s="7">
        <v>0</v>
      </c>
      <c r="H42" s="7"/>
      <c r="I42" s="7">
        <f t="shared" si="0"/>
        <v>0</v>
      </c>
      <c r="J42" s="11"/>
      <c r="K42" s="11">
        <v>6549</v>
      </c>
      <c r="L42" s="11"/>
      <c r="M42" s="7">
        <v>6184998771</v>
      </c>
      <c r="N42" s="7"/>
      <c r="O42" s="7">
        <v>5828352397</v>
      </c>
      <c r="P42" s="7"/>
      <c r="Q42" s="7">
        <f t="shared" si="1"/>
        <v>356646374</v>
      </c>
    </row>
    <row r="43" spans="1:17" ht="24.75" thickBot="1" x14ac:dyDescent="0.6">
      <c r="C43" s="11"/>
      <c r="D43" s="11"/>
      <c r="E43" s="8">
        <f>SUM(E8:E42)</f>
        <v>737375753</v>
      </c>
      <c r="F43" s="11"/>
      <c r="G43" s="8">
        <f>SUM(G8:G42)</f>
        <v>658390141</v>
      </c>
      <c r="H43" s="11"/>
      <c r="I43" s="8">
        <f>SUM(I8:I42)</f>
        <v>78985612</v>
      </c>
      <c r="J43" s="11"/>
      <c r="K43" s="11"/>
      <c r="L43" s="11"/>
      <c r="M43" s="8">
        <f>SUM(M8:M42)</f>
        <v>33662110434</v>
      </c>
      <c r="N43" s="11"/>
      <c r="O43" s="8">
        <f>SUM(O8:O42)</f>
        <v>31337290008</v>
      </c>
      <c r="P43" s="11"/>
      <c r="Q43" s="8">
        <f>SUM(Q8:Q42)</f>
        <v>2324820426</v>
      </c>
    </row>
    <row r="44" spans="1:17" ht="24.75" thickTop="1" x14ac:dyDescent="0.55000000000000004"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</row>
    <row r="45" spans="1:17" x14ac:dyDescent="0.55000000000000004">
      <c r="G45" s="3"/>
      <c r="I45" s="3"/>
      <c r="O45" s="3"/>
      <c r="Q45" s="3"/>
    </row>
    <row r="46" spans="1:17" x14ac:dyDescent="0.55000000000000004">
      <c r="I46" s="12"/>
      <c r="Q46" s="3"/>
    </row>
    <row r="48" spans="1:17" x14ac:dyDescent="0.55000000000000004"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</row>
    <row r="49" spans="15:17" x14ac:dyDescent="0.55000000000000004">
      <c r="O49" s="3"/>
      <c r="Q49" s="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Ali Ghayouri</cp:lastModifiedBy>
  <cp:lastPrinted>2021-08-30T10:14:37Z</cp:lastPrinted>
  <dcterms:created xsi:type="dcterms:W3CDTF">2021-08-30T10:15:25Z</dcterms:created>
  <dcterms:modified xsi:type="dcterms:W3CDTF">2021-08-31T13:16:36Z</dcterms:modified>
</cp:coreProperties>
</file>