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یر 1400\"/>
    </mc:Choice>
  </mc:AlternateContent>
  <xr:revisionPtr revIDLastSave="0" documentId="13_ncr:1_{B18CD06B-62BD-401B-B177-B1184743E2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C9" i="14" l="1"/>
  <c r="E9" i="14"/>
  <c r="C10" i="15"/>
  <c r="C9" i="15"/>
  <c r="C8" i="15"/>
  <c r="C7" i="15"/>
  <c r="G10" i="15"/>
  <c r="K9" i="13"/>
  <c r="G9" i="13"/>
  <c r="K8" i="13"/>
  <c r="G8" i="13"/>
  <c r="I9" i="13"/>
  <c r="E9" i="13"/>
  <c r="Q16" i="12"/>
  <c r="Q17" i="12"/>
  <c r="O17" i="12"/>
  <c r="M17" i="12"/>
  <c r="K17" i="12"/>
  <c r="G17" i="12"/>
  <c r="E17" i="12"/>
  <c r="C17" i="12"/>
  <c r="Q9" i="12"/>
  <c r="Q10" i="12"/>
  <c r="Q11" i="12"/>
  <c r="Q12" i="12"/>
  <c r="Q13" i="12"/>
  <c r="Q14" i="12"/>
  <c r="Q15" i="12"/>
  <c r="Q8" i="12"/>
  <c r="I9" i="12"/>
  <c r="I10" i="12"/>
  <c r="I11" i="12"/>
  <c r="I12" i="12"/>
  <c r="I13" i="12"/>
  <c r="I17" i="12" s="1"/>
  <c r="I14" i="12"/>
  <c r="I15" i="12"/>
  <c r="I16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8" i="11"/>
  <c r="Q55" i="11"/>
  <c r="O55" i="11"/>
  <c r="M55" i="11"/>
  <c r="G55" i="11"/>
  <c r="E55" i="11"/>
  <c r="C55" i="11"/>
  <c r="Q42" i="10"/>
  <c r="O42" i="10"/>
  <c r="M42" i="10"/>
  <c r="I42" i="10"/>
  <c r="G42" i="10"/>
  <c r="E42" i="10"/>
  <c r="O4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8" i="9"/>
  <c r="M44" i="9"/>
  <c r="E44" i="9"/>
  <c r="G44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8" i="8"/>
  <c r="S26" i="8" s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8" i="8"/>
  <c r="M26" i="8" s="1"/>
  <c r="I26" i="8"/>
  <c r="K26" i="8"/>
  <c r="O26" i="8"/>
  <c r="Q26" i="8"/>
  <c r="S9" i="7"/>
  <c r="Q9" i="7"/>
  <c r="O9" i="7"/>
  <c r="M9" i="7"/>
  <c r="K9" i="7"/>
  <c r="I9" i="7"/>
  <c r="S10" i="6"/>
  <c r="E9" i="15" l="1"/>
  <c r="E8" i="15"/>
  <c r="I55" i="11"/>
  <c r="K10" i="11" s="1"/>
  <c r="S55" i="11"/>
  <c r="U37" i="11" s="1"/>
  <c r="K53" i="11"/>
  <c r="K37" i="11"/>
  <c r="K21" i="11"/>
  <c r="K41" i="11"/>
  <c r="K49" i="11"/>
  <c r="K33" i="11"/>
  <c r="K17" i="11"/>
  <c r="K45" i="11"/>
  <c r="K29" i="11"/>
  <c r="K13" i="11"/>
  <c r="K9" i="11"/>
  <c r="K52" i="11"/>
  <c r="K44" i="11"/>
  <c r="K36" i="11"/>
  <c r="K28" i="11"/>
  <c r="K20" i="11"/>
  <c r="K12" i="11"/>
  <c r="K8" i="11"/>
  <c r="K51" i="11"/>
  <c r="K47" i="11"/>
  <c r="K43" i="11"/>
  <c r="K39" i="11"/>
  <c r="K35" i="11"/>
  <c r="K31" i="11"/>
  <c r="K27" i="11"/>
  <c r="K23" i="11"/>
  <c r="K19" i="11"/>
  <c r="K15" i="11"/>
  <c r="K11" i="11"/>
  <c r="K48" i="11"/>
  <c r="K40" i="11"/>
  <c r="K32" i="11"/>
  <c r="K24" i="11"/>
  <c r="K16" i="11"/>
  <c r="K54" i="11"/>
  <c r="K50" i="11"/>
  <c r="K46" i="11"/>
  <c r="K42" i="11"/>
  <c r="K38" i="11"/>
  <c r="K34" i="11"/>
  <c r="K30" i="11"/>
  <c r="K26" i="11"/>
  <c r="K22" i="11"/>
  <c r="K18" i="11"/>
  <c r="K14" i="11"/>
  <c r="Q44" i="9"/>
  <c r="I44" i="9"/>
  <c r="Q9" i="6"/>
  <c r="Q10" i="6" s="1"/>
  <c r="Q8" i="6"/>
  <c r="M10" i="6"/>
  <c r="N10" i="6" s="1"/>
  <c r="K10" i="6"/>
  <c r="O10" i="6"/>
  <c r="E7" i="15" l="1"/>
  <c r="E10" i="15" s="1"/>
  <c r="K25" i="11"/>
  <c r="K55" i="11"/>
  <c r="U14" i="11"/>
  <c r="U34" i="11"/>
  <c r="U19" i="11"/>
  <c r="U51" i="11"/>
  <c r="U36" i="11"/>
  <c r="U17" i="11"/>
  <c r="U22" i="11"/>
  <c r="U50" i="11"/>
  <c r="U35" i="11"/>
  <c r="U20" i="11"/>
  <c r="U52" i="11"/>
  <c r="U30" i="11"/>
  <c r="U54" i="11"/>
  <c r="U39" i="11"/>
  <c r="U24" i="11"/>
  <c r="U18" i="11"/>
  <c r="U38" i="11"/>
  <c r="U23" i="11"/>
  <c r="U8" i="11"/>
  <c r="U40" i="11"/>
  <c r="U10" i="11"/>
  <c r="U21" i="11"/>
  <c r="U53" i="11"/>
  <c r="U25" i="11"/>
  <c r="U41" i="11"/>
  <c r="U26" i="11"/>
  <c r="U42" i="11"/>
  <c r="U11" i="11"/>
  <c r="U27" i="11"/>
  <c r="U43" i="11"/>
  <c r="U12" i="11"/>
  <c r="U28" i="11"/>
  <c r="U44" i="11"/>
  <c r="U9" i="11"/>
  <c r="U29" i="11"/>
  <c r="U45" i="11"/>
  <c r="U46" i="11"/>
  <c r="U15" i="11"/>
  <c r="U31" i="11"/>
  <c r="U47" i="11"/>
  <c r="U16" i="11"/>
  <c r="U32" i="11"/>
  <c r="U48" i="11"/>
  <c r="U13" i="11"/>
  <c r="U33" i="11"/>
  <c r="U49" i="11"/>
  <c r="AK17" i="3"/>
  <c r="Y38" i="1"/>
  <c r="Q17" i="3"/>
  <c r="S17" i="3"/>
  <c r="W17" i="3"/>
  <c r="AA17" i="3"/>
  <c r="AG17" i="3"/>
  <c r="AI17" i="3"/>
  <c r="E38" i="1"/>
  <c r="G38" i="1"/>
  <c r="K38" i="1"/>
  <c r="O38" i="1"/>
  <c r="U38" i="1"/>
  <c r="W38" i="1"/>
  <c r="U55" i="11" l="1"/>
</calcChain>
</file>

<file path=xl/sharedStrings.xml><?xml version="1.0" encoding="utf-8"?>
<sst xmlns="http://schemas.openxmlformats.org/spreadsheetml/2006/main" count="615" uniqueCount="163">
  <si>
    <t>صندوق سرمایه‌گذاری مشترک مدرسه کسب و کار صوفی رازی</t>
  </si>
  <si>
    <t>صورت وضعیت پورتفوی</t>
  </si>
  <si>
    <t>برای ماه منتهی به 1400/04/31</t>
  </si>
  <si>
    <t>نام شرکت</t>
  </si>
  <si>
    <t>1400/03/31</t>
  </si>
  <si>
    <t>تغییرات طی دوره</t>
  </si>
  <si>
    <t>1400/04/31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</si>
  <si>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</si>
  <si>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</si>
  <si>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</si>
  <si>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</si>
  <si>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</si>
  <si>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</si>
  <si>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</si>
  <si>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</si>
  <si>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سینا</t>
  </si>
  <si>
    <t>پالایش نفت بندرعباس</t>
  </si>
  <si>
    <t>پالایش نفت تبریز</t>
  </si>
  <si>
    <t>پتروشیمی تندگویان</t>
  </si>
  <si>
    <t>تامین سرمایه نوین</t>
  </si>
  <si>
    <t>توسعه‌معادن‌وفلزات‌</t>
  </si>
  <si>
    <t>حفاری شمال</t>
  </si>
  <si>
    <t>زغال سنگ پروده طبس</t>
  </si>
  <si>
    <t>سخت آژند</t>
  </si>
  <si>
    <t>سرمایه گذاری صدرتامین</t>
  </si>
  <si>
    <t>سرمایه‌ گذاری‌ پارس‌ توشه‌</t>
  </si>
  <si>
    <t>سرمایه‌گذاری‌ صنعت‌ نفت‌</t>
  </si>
  <si>
    <t>سهامی ذوب آهن  اصفهان</t>
  </si>
  <si>
    <t>شرکت بهمن لیزینگ</t>
  </si>
  <si>
    <t>فولاد  خوزستان</t>
  </si>
  <si>
    <t>فولاد امیرکبیرکاشان</t>
  </si>
  <si>
    <t>فولاد مبارکه اصفهان</t>
  </si>
  <si>
    <t>گ.مدیریت ارزش سرمایه ص ب کشوری</t>
  </si>
  <si>
    <t>گسترش نفت و گاز پارسیان</t>
  </si>
  <si>
    <t>لیزینگ کارآفرین</t>
  </si>
  <si>
    <t>مبین انرژی خلیج فارس</t>
  </si>
  <si>
    <t>نفت‌ بهران‌</t>
  </si>
  <si>
    <t>کشتیرانی جمهوری اسلامی ایران</t>
  </si>
  <si>
    <t>مخابرات ایران</t>
  </si>
  <si>
    <t>م .صنایع و معادن احیاء سپاهان</t>
  </si>
  <si>
    <t>فروسیلیس‌ ایران‌</t>
  </si>
  <si>
    <t>سپید ماکیان</t>
  </si>
  <si>
    <t>محصولات کاغذی لطیف</t>
  </si>
  <si>
    <t>سرمایه‌گذاری‌صندوق‌بازنشستگی‌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</si>
  <si>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</si>
  <si>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</si>
  <si>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</si>
  <si>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</si>
  <si>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</si>
  <si>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</si>
  <si>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</si>
  <si>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</si>
  <si>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</si>
  <si>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</si>
  <si>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</si>
  <si>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</si>
  <si>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</si>
  <si>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اسنادخزانه-م12بودجه98-001111</t>
  </si>
  <si>
    <t>1398/09/13</t>
  </si>
  <si>
    <t>1400/11/11</t>
  </si>
  <si>
    <t>اسنادخزانه-م18بودجه97-000525</t>
  </si>
  <si>
    <t>1398/03/22</t>
  </si>
  <si>
    <t>1400/05/25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</si>
  <si>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</si>
  <si>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</si>
  <si>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</si>
  <si>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</si>
  <si>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</si>
  <si>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</si>
  <si>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</si>
  <si>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</si>
  <si>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</si>
  <si>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</si>
  <si>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</si>
  <si>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</si>
  <si>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</si>
  <si>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</si>
  <si>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</si>
  <si>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</si>
  <si>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</si>
  <si>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</si>
  <si>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</si>
  <si>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</si>
  <si>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</si>
  <si>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</si>
  <si>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</si>
  <si>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</si>
  <si>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</si>
  <si>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</si>
  <si>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</si>
  <si>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</si>
  <si>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</si>
  <si>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</si>
  <si>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</si>
  <si>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</si>
  <si>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</si>
  <si>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</si>
  <si>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</si>
  <si>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</si>
  <si>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</si>
  <si>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</si>
  <si>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</si>
  <si>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</si>
  <si>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</si>
  <si>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</si>
  <si>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</si>
  <si>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</si>
  <si>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</si>
  <si>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</si>
  <si>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</si>
  <si>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</si>
  <si>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1400/04/26</t>
  </si>
  <si>
    <t>1400/04/24</t>
  </si>
  <si>
    <t>1400/04/14</t>
  </si>
  <si>
    <t>1400/04/09</t>
  </si>
  <si>
    <t>1400/04/27</t>
  </si>
  <si>
    <t>1400/04/12</t>
  </si>
  <si>
    <t>1400/03/11</t>
  </si>
  <si>
    <t>1400/03/25</t>
  </si>
  <si>
    <t>1400/03/05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</si>
  <si>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</si>
  <si>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</si>
  <si>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</si>
  <si>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</si>
  <si>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</si>
  <si>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 سپه‌</t>
  </si>
  <si>
    <t>تراکتورسازی‌ایران‌</t>
  </si>
  <si>
    <t>پالایش نفت اصفهان</t>
  </si>
  <si>
    <t>بانک ملت</t>
  </si>
  <si>
    <t>پالایش نفت تهران</t>
  </si>
  <si>
    <t>سرمایه گذاری ملت</t>
  </si>
  <si>
    <t>فروشگاههای زنجیره ای افق کوروش</t>
  </si>
  <si>
    <t>سرمایه گذاری سیمان تامین</t>
  </si>
  <si>
    <t>ح . سرمایه گذاری صدرتامین</t>
  </si>
  <si>
    <t>صنعت غذایی کورش</t>
  </si>
  <si>
    <t>مدیریت سرمایه گذاری کوثربهمن</t>
  </si>
  <si>
    <t>فرآوری معدنی اپال کانی پارس</t>
  </si>
  <si>
    <t>صنایع چوب خزر کاسپین</t>
  </si>
  <si>
    <t>ح . تامین سرمایه نوین</t>
  </si>
  <si>
    <t>سپیدار سیستم آسیا</t>
  </si>
  <si>
    <t>پتروشیمی بوعلی سینا</t>
  </si>
  <si>
    <t>تولید و توسعه سرب روی ایرانیان</t>
  </si>
  <si>
    <t>گسترش صنایع روی ایرانیان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</si>
  <si>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</si>
  <si>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</si>
  <si>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</si>
  <si>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</si>
  <si>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</si>
  <si>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</si>
  <si>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</si>
  <si>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</si>
  <si>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</si>
  <si>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</si>
  <si>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</si>
  <si>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</si>
  <si>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</si>
  <si>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</si>
  <si>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</si>
  <si>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1400/04/01</t>
  </si>
  <si>
    <t>-</t>
  </si>
  <si>
    <t>سایر درآمدهای تنزیل سود سهام</t>
  </si>
  <si>
    <t>از ابتدای سال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</si>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</sst>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9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D910FD7-98AB-4996-9590-D1FAE8B4D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6208-FB47-4EEA-BC5F-48F4C445F6FF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85725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6"/>
  <sheetViews>
    <sheetView rightToLeft="1" topLeftCell="A46" workbookViewId="0">
      <selection activeCell="M60" sqref="M60"/>
    </sheetView>
  </sheetViews>
  <sheetFormatPr defaultRowHeight="24" x14ac:dyDescent="0.55000000000000004"/>
  <cols>
    <col min="1" max="1" width="35.7109375" style="7" bestFit="1" customWidth="1"/>
    <col min="2" max="2" width="1" style="7" customWidth="1"/>
    <col min="3" max="3" width="18.7109375" style="7" bestFit="1" customWidth="1"/>
    <col min="4" max="4" width="1" style="7" customWidth="1"/>
    <col min="5" max="5" width="19.42578125" style="7" bestFit="1" customWidth="1"/>
    <col min="6" max="6" width="1" style="7" customWidth="1"/>
    <col min="7" max="7" width="14.140625" style="7" bestFit="1" customWidth="1"/>
    <col min="8" max="8" width="1" style="7" customWidth="1"/>
    <col min="9" max="9" width="15.5703125" style="7" bestFit="1" customWidth="1"/>
    <col min="10" max="10" width="1" style="7" customWidth="1"/>
    <col min="11" max="11" width="21.7109375" style="7" bestFit="1" customWidth="1"/>
    <col min="12" max="12" width="1" style="7" customWidth="1"/>
    <col min="13" max="13" width="18.7109375" style="7" bestFit="1" customWidth="1"/>
    <col min="14" max="14" width="1" style="7" customWidth="1"/>
    <col min="15" max="15" width="19.42578125" style="7" bestFit="1" customWidth="1"/>
    <col min="16" max="16" width="1" style="7" customWidth="1"/>
    <col min="17" max="17" width="15" style="7" bestFit="1" customWidth="1"/>
    <col min="18" max="18" width="1" style="7" customWidth="1"/>
    <col min="19" max="19" width="15.7109375" style="7" bestFit="1" customWidth="1"/>
    <col min="20" max="20" width="1" style="7" customWidth="1"/>
    <col min="21" max="21" width="21.7109375" style="7" bestFit="1" customWidth="1"/>
    <col min="22" max="22" width="1" style="7" customWidth="1"/>
    <col min="23" max="23" width="9.140625" style="7" customWidth="1"/>
    <col min="24" max="16384" width="9.140625" style="7"/>
  </cols>
  <sheetData>
    <row r="2" spans="1:2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 x14ac:dyDescent="0.55000000000000004">
      <c r="A3" s="22" t="s">
        <v>94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 x14ac:dyDescent="0.55000000000000004">
      <c r="A6" s="24" t="s">
        <v>3</v>
      </c>
      <c r="B6" s="15"/>
      <c r="C6" s="23" t="s">
        <v>96</v>
      </c>
      <c r="D6" s="23" t="s">
        <v>96</v>
      </c>
      <c r="E6" s="23" t="s">
        <v>96</v>
      </c>
      <c r="F6" s="23" t="s">
        <v>96</v>
      </c>
      <c r="G6" s="23" t="s">
        <v>96</v>
      </c>
      <c r="H6" s="23" t="s">
        <v>96</v>
      </c>
      <c r="I6" s="23" t="s">
        <v>96</v>
      </c>
      <c r="J6" s="23" t="s">
        <v>96</v>
      </c>
      <c r="K6" s="23" t="s">
        <v>96</v>
      </c>
      <c r="L6" s="15"/>
      <c r="M6" s="23" t="s">
        <v>97</v>
      </c>
      <c r="N6" s="23" t="s">
        <v>97</v>
      </c>
      <c r="O6" s="23" t="s">
        <v>97</v>
      </c>
      <c r="P6" s="23" t="s">
        <v>97</v>
      </c>
      <c r="Q6" s="23" t="s">
        <v>97</v>
      </c>
      <c r="R6" s="23" t="s">
        <v>97</v>
      </c>
      <c r="S6" s="23" t="s">
        <v>97</v>
      </c>
      <c r="T6" s="23" t="s">
        <v>97</v>
      </c>
      <c r="U6" s="23" t="s">
        <v>97</v>
      </c>
    </row>
    <row r="7" spans="1:21" ht="24.75" x14ac:dyDescent="0.55000000000000004">
      <c r="A7" s="23" t="s">
        <v>3</v>
      </c>
      <c r="B7" s="15"/>
      <c r="C7" s="23" t="s">
        <v>144</v>
      </c>
      <c r="D7" s="15"/>
      <c r="E7" s="23" t="s">
        <v>145</v>
      </c>
      <c r="F7" s="15"/>
      <c r="G7" s="23" t="s">
        <v>146</v>
      </c>
      <c r="H7" s="15"/>
      <c r="I7" s="23" t="s">
        <v>84</v>
      </c>
      <c r="J7" s="15"/>
      <c r="K7" s="23" t="s">
        <v>147</v>
      </c>
      <c r="L7" s="15"/>
      <c r="M7" s="23" t="s">
        <v>144</v>
      </c>
      <c r="N7" s="15"/>
      <c r="O7" s="23" t="s">
        <v>145</v>
      </c>
      <c r="P7" s="15"/>
      <c r="Q7" s="23" t="s">
        <v>146</v>
      </c>
      <c r="R7" s="15"/>
      <c r="S7" s="23" t="s">
        <v>84</v>
      </c>
      <c r="T7" s="15"/>
      <c r="U7" s="23" t="s">
        <v>147</v>
      </c>
    </row>
    <row r="8" spans="1:21" x14ac:dyDescent="0.55000000000000004">
      <c r="A8" s="7" t="s">
        <v>30</v>
      </c>
      <c r="C8" s="7">
        <v>0</v>
      </c>
      <c r="E8" s="7">
        <v>299313099</v>
      </c>
      <c r="G8" s="7">
        <v>119845052</v>
      </c>
      <c r="I8" s="7">
        <f>C8+E8+G8</f>
        <v>419158151</v>
      </c>
      <c r="K8" s="8">
        <f>I8/$I$55</f>
        <v>9.9882353100524235E-2</v>
      </c>
      <c r="M8" s="7">
        <v>106105301</v>
      </c>
      <c r="O8" s="7">
        <v>793928775</v>
      </c>
      <c r="Q8" s="7">
        <v>218252722</v>
      </c>
      <c r="S8" s="7">
        <f>M8+O8+Q8</f>
        <v>1118286798</v>
      </c>
      <c r="U8" s="8">
        <f>S8/$S$55</f>
        <v>0.21861095609450606</v>
      </c>
    </row>
    <row r="9" spans="1:21" x14ac:dyDescent="0.55000000000000004">
      <c r="A9" s="7" t="s">
        <v>37</v>
      </c>
      <c r="C9" s="7">
        <v>0</v>
      </c>
      <c r="E9" s="7">
        <v>573466271</v>
      </c>
      <c r="G9" s="7">
        <v>-136615502</v>
      </c>
      <c r="I9" s="7">
        <f t="shared" ref="I9:I54" si="0">C9+E9+G9</f>
        <v>436850769</v>
      </c>
      <c r="K9" s="8">
        <f t="shared" ref="K9:K54" si="1">I9/$I$55</f>
        <v>0.10409837589319251</v>
      </c>
      <c r="M9" s="7">
        <v>0</v>
      </c>
      <c r="O9" s="7">
        <v>-260358668</v>
      </c>
      <c r="Q9" s="7">
        <v>-107848467</v>
      </c>
      <c r="S9" s="7">
        <f t="shared" ref="S9:S54" si="2">M9+O9+Q9</f>
        <v>-368207135</v>
      </c>
      <c r="U9" s="8">
        <f t="shared" ref="U9:U54" si="3">S9/$S$55</f>
        <v>-7.1979848073972216E-2</v>
      </c>
    </row>
    <row r="10" spans="1:21" x14ac:dyDescent="0.55000000000000004">
      <c r="A10" s="7" t="s">
        <v>34</v>
      </c>
      <c r="C10" s="7">
        <v>1512877</v>
      </c>
      <c r="E10" s="7">
        <v>-9123951</v>
      </c>
      <c r="G10" s="7">
        <v>22154780</v>
      </c>
      <c r="I10" s="7">
        <f t="shared" si="0"/>
        <v>14543706</v>
      </c>
      <c r="K10" s="8">
        <f t="shared" si="1"/>
        <v>3.4656598580191109E-3</v>
      </c>
      <c r="M10" s="7">
        <v>1512877</v>
      </c>
      <c r="O10" s="7">
        <v>0</v>
      </c>
      <c r="Q10" s="7">
        <v>22154780</v>
      </c>
      <c r="S10" s="7">
        <f t="shared" si="2"/>
        <v>23667657</v>
      </c>
      <c r="U10" s="8">
        <f t="shared" si="3"/>
        <v>4.6267282548093074E-3</v>
      </c>
    </row>
    <row r="11" spans="1:21" x14ac:dyDescent="0.55000000000000004">
      <c r="A11" s="7" t="s">
        <v>32</v>
      </c>
      <c r="C11" s="7">
        <v>0</v>
      </c>
      <c r="E11" s="7">
        <v>-22958320</v>
      </c>
      <c r="G11" s="7">
        <v>84328040</v>
      </c>
      <c r="I11" s="7">
        <f t="shared" si="0"/>
        <v>61369720</v>
      </c>
      <c r="K11" s="8">
        <f t="shared" si="1"/>
        <v>1.4623960021047771E-2</v>
      </c>
      <c r="M11" s="7">
        <v>0</v>
      </c>
      <c r="O11" s="7">
        <v>0</v>
      </c>
      <c r="Q11" s="7">
        <v>84328040</v>
      </c>
      <c r="S11" s="7">
        <f t="shared" si="2"/>
        <v>84328040</v>
      </c>
      <c r="U11" s="8">
        <f t="shared" si="3"/>
        <v>1.6485067589947305E-2</v>
      </c>
    </row>
    <row r="12" spans="1:21" x14ac:dyDescent="0.55000000000000004">
      <c r="A12" s="7" t="s">
        <v>42</v>
      </c>
      <c r="C12" s="7">
        <v>0</v>
      </c>
      <c r="E12" s="7">
        <v>0</v>
      </c>
      <c r="G12" s="7">
        <v>559613</v>
      </c>
      <c r="I12" s="7">
        <f t="shared" si="0"/>
        <v>559613</v>
      </c>
      <c r="K12" s="8">
        <f t="shared" si="1"/>
        <v>1.3335172686560417E-4</v>
      </c>
      <c r="M12" s="7">
        <v>0</v>
      </c>
      <c r="O12" s="7">
        <v>0</v>
      </c>
      <c r="Q12" s="7">
        <v>559613</v>
      </c>
      <c r="S12" s="7">
        <f t="shared" si="2"/>
        <v>559613</v>
      </c>
      <c r="U12" s="8">
        <f t="shared" si="3"/>
        <v>1.0939727911633167E-4</v>
      </c>
    </row>
    <row r="13" spans="1:21" x14ac:dyDescent="0.55000000000000004">
      <c r="A13" s="7" t="s">
        <v>26</v>
      </c>
      <c r="C13" s="7">
        <v>33259082</v>
      </c>
      <c r="E13" s="7">
        <v>222020958</v>
      </c>
      <c r="G13" s="7">
        <v>0</v>
      </c>
      <c r="I13" s="7">
        <f t="shared" si="0"/>
        <v>255280040</v>
      </c>
      <c r="K13" s="8">
        <f t="shared" si="1"/>
        <v>6.0831385561665847E-2</v>
      </c>
      <c r="M13" s="7">
        <v>33259082</v>
      </c>
      <c r="O13" s="7">
        <v>249528759</v>
      </c>
      <c r="Q13" s="7">
        <v>54786760</v>
      </c>
      <c r="S13" s="7">
        <f t="shared" si="2"/>
        <v>337574601</v>
      </c>
      <c r="U13" s="8">
        <f t="shared" si="3"/>
        <v>6.5991574263252098E-2</v>
      </c>
    </row>
    <row r="14" spans="1:21" x14ac:dyDescent="0.55000000000000004">
      <c r="A14" s="7" t="s">
        <v>125</v>
      </c>
      <c r="C14" s="7">
        <v>0</v>
      </c>
      <c r="E14" s="7">
        <v>0</v>
      </c>
      <c r="G14" s="7">
        <v>0</v>
      </c>
      <c r="I14" s="7">
        <f t="shared" si="0"/>
        <v>0</v>
      </c>
      <c r="K14" s="8">
        <f t="shared" si="1"/>
        <v>0</v>
      </c>
      <c r="M14" s="7">
        <v>0</v>
      </c>
      <c r="O14" s="7">
        <v>0</v>
      </c>
      <c r="Q14" s="7">
        <v>107760048</v>
      </c>
      <c r="S14" s="7">
        <f t="shared" si="2"/>
        <v>107760048</v>
      </c>
      <c r="U14" s="8">
        <f t="shared" si="3"/>
        <v>2.1065729439175462E-2</v>
      </c>
    </row>
    <row r="15" spans="1:21" x14ac:dyDescent="0.55000000000000004">
      <c r="A15" s="7" t="s">
        <v>126</v>
      </c>
      <c r="C15" s="7">
        <v>0</v>
      </c>
      <c r="E15" s="7">
        <v>0</v>
      </c>
      <c r="G15" s="7">
        <v>0</v>
      </c>
      <c r="I15" s="7">
        <f t="shared" si="0"/>
        <v>0</v>
      </c>
      <c r="K15" s="8">
        <f t="shared" si="1"/>
        <v>0</v>
      </c>
      <c r="M15" s="7">
        <v>0</v>
      </c>
      <c r="O15" s="7">
        <v>0</v>
      </c>
      <c r="Q15" s="7">
        <v>526691248</v>
      </c>
      <c r="S15" s="7">
        <f t="shared" si="2"/>
        <v>526691248</v>
      </c>
      <c r="U15" s="8">
        <f t="shared" si="3"/>
        <v>0.10296149207681927</v>
      </c>
    </row>
    <row r="16" spans="1:21" x14ac:dyDescent="0.55000000000000004">
      <c r="A16" s="7" t="s">
        <v>17</v>
      </c>
      <c r="C16" s="7">
        <v>76682321</v>
      </c>
      <c r="E16" s="7">
        <v>108725333</v>
      </c>
      <c r="G16" s="7">
        <v>0</v>
      </c>
      <c r="I16" s="7">
        <f t="shared" si="0"/>
        <v>185407654</v>
      </c>
      <c r="K16" s="8">
        <f t="shared" si="1"/>
        <v>4.4181301783554783E-2</v>
      </c>
      <c r="M16" s="7">
        <v>76682321</v>
      </c>
      <c r="O16" s="7">
        <v>200177821</v>
      </c>
      <c r="Q16" s="7">
        <v>208355237</v>
      </c>
      <c r="S16" s="7">
        <f t="shared" si="2"/>
        <v>485215379</v>
      </c>
      <c r="U16" s="8">
        <f t="shared" si="3"/>
        <v>9.4853483117796872E-2</v>
      </c>
    </row>
    <row r="17" spans="1:21" x14ac:dyDescent="0.55000000000000004">
      <c r="A17" s="7" t="s">
        <v>127</v>
      </c>
      <c r="C17" s="7">
        <v>0</v>
      </c>
      <c r="E17" s="7">
        <v>0</v>
      </c>
      <c r="G17" s="7">
        <v>0</v>
      </c>
      <c r="I17" s="7">
        <f t="shared" si="0"/>
        <v>0</v>
      </c>
      <c r="K17" s="8">
        <f t="shared" si="1"/>
        <v>0</v>
      </c>
      <c r="M17" s="7">
        <v>0</v>
      </c>
      <c r="O17" s="7">
        <v>0</v>
      </c>
      <c r="Q17" s="7">
        <v>246593062</v>
      </c>
      <c r="S17" s="7">
        <f t="shared" si="2"/>
        <v>246593062</v>
      </c>
      <c r="U17" s="8">
        <f t="shared" si="3"/>
        <v>4.8205831586766001E-2</v>
      </c>
    </row>
    <row r="18" spans="1:21" x14ac:dyDescent="0.55000000000000004">
      <c r="A18" s="7" t="s">
        <v>31</v>
      </c>
      <c r="C18" s="7">
        <v>0</v>
      </c>
      <c r="E18" s="7">
        <v>68997228</v>
      </c>
      <c r="G18" s="7">
        <v>0</v>
      </c>
      <c r="I18" s="7">
        <f t="shared" si="0"/>
        <v>68997228</v>
      </c>
      <c r="K18" s="8">
        <f t="shared" si="1"/>
        <v>1.6441539961973395E-2</v>
      </c>
      <c r="M18" s="7">
        <v>0</v>
      </c>
      <c r="O18" s="7">
        <v>59414705</v>
      </c>
      <c r="Q18" s="7">
        <v>-31131275</v>
      </c>
      <c r="S18" s="7">
        <f t="shared" si="2"/>
        <v>28283430</v>
      </c>
      <c r="U18" s="8">
        <f t="shared" si="3"/>
        <v>5.5290536246964039E-3</v>
      </c>
    </row>
    <row r="19" spans="1:21" x14ac:dyDescent="0.55000000000000004">
      <c r="A19" s="7" t="s">
        <v>29</v>
      </c>
      <c r="C19" s="7">
        <v>63735021</v>
      </c>
      <c r="E19" s="7">
        <v>-841900</v>
      </c>
      <c r="G19" s="7">
        <v>0</v>
      </c>
      <c r="I19" s="7">
        <f t="shared" si="0"/>
        <v>62893121</v>
      </c>
      <c r="K19" s="8">
        <f t="shared" si="1"/>
        <v>1.4986975451459123E-2</v>
      </c>
      <c r="M19" s="7">
        <v>63735021</v>
      </c>
      <c r="O19" s="7">
        <v>15721350</v>
      </c>
      <c r="Q19" s="7">
        <v>8432761</v>
      </c>
      <c r="S19" s="7">
        <f t="shared" si="2"/>
        <v>87889132</v>
      </c>
      <c r="U19" s="8">
        <f t="shared" si="3"/>
        <v>1.7181216134536041E-2</v>
      </c>
    </row>
    <row r="20" spans="1:21" x14ac:dyDescent="0.55000000000000004">
      <c r="A20" s="7" t="s">
        <v>128</v>
      </c>
      <c r="C20" s="7">
        <v>0</v>
      </c>
      <c r="E20" s="7">
        <v>0</v>
      </c>
      <c r="G20" s="7">
        <v>0</v>
      </c>
      <c r="I20" s="7">
        <f t="shared" si="0"/>
        <v>0</v>
      </c>
      <c r="K20" s="8">
        <f t="shared" si="1"/>
        <v>0</v>
      </c>
      <c r="M20" s="7">
        <v>0</v>
      </c>
      <c r="O20" s="7">
        <v>0</v>
      </c>
      <c r="Q20" s="7">
        <v>-367351576</v>
      </c>
      <c r="S20" s="7">
        <f t="shared" si="2"/>
        <v>-367351576</v>
      </c>
      <c r="U20" s="8">
        <f t="shared" si="3"/>
        <v>-7.1812597086730171E-2</v>
      </c>
    </row>
    <row r="21" spans="1:21" x14ac:dyDescent="0.55000000000000004">
      <c r="A21" s="7" t="s">
        <v>27</v>
      </c>
      <c r="C21" s="7">
        <v>33034328</v>
      </c>
      <c r="E21" s="7">
        <v>126277214</v>
      </c>
      <c r="G21" s="7">
        <v>0</v>
      </c>
      <c r="I21" s="7">
        <f t="shared" si="0"/>
        <v>159311542</v>
      </c>
      <c r="K21" s="8">
        <f t="shared" si="1"/>
        <v>3.7962787203517839E-2</v>
      </c>
      <c r="M21" s="7">
        <v>33034328</v>
      </c>
      <c r="O21" s="7">
        <v>-229939420</v>
      </c>
      <c r="Q21" s="7">
        <v>-67682744</v>
      </c>
      <c r="S21" s="7">
        <f t="shared" si="2"/>
        <v>-264587836</v>
      </c>
      <c r="U21" s="8">
        <f t="shared" si="3"/>
        <v>-5.1723582807544126E-2</v>
      </c>
    </row>
    <row r="22" spans="1:21" x14ac:dyDescent="0.55000000000000004">
      <c r="A22" s="7" t="s">
        <v>35</v>
      </c>
      <c r="C22" s="7">
        <v>155007936</v>
      </c>
      <c r="E22" s="7">
        <v>201954083</v>
      </c>
      <c r="G22" s="7">
        <v>0</v>
      </c>
      <c r="I22" s="7">
        <f t="shared" si="0"/>
        <v>356962019</v>
      </c>
      <c r="K22" s="8">
        <f t="shared" si="1"/>
        <v>8.5061465082266863E-2</v>
      </c>
      <c r="M22" s="7">
        <v>155007936</v>
      </c>
      <c r="O22" s="7">
        <v>195211529</v>
      </c>
      <c r="Q22" s="7">
        <v>65090814</v>
      </c>
      <c r="S22" s="7">
        <f t="shared" si="2"/>
        <v>415310279</v>
      </c>
      <c r="U22" s="8">
        <f t="shared" si="3"/>
        <v>8.118791827860429E-2</v>
      </c>
    </row>
    <row r="23" spans="1:21" x14ac:dyDescent="0.55000000000000004">
      <c r="A23" s="7" t="s">
        <v>129</v>
      </c>
      <c r="C23" s="7">
        <v>0</v>
      </c>
      <c r="E23" s="7">
        <v>0</v>
      </c>
      <c r="G23" s="7">
        <v>0</v>
      </c>
      <c r="I23" s="7">
        <f t="shared" si="0"/>
        <v>0</v>
      </c>
      <c r="K23" s="8">
        <f t="shared" si="1"/>
        <v>0</v>
      </c>
      <c r="M23" s="7">
        <v>0</v>
      </c>
      <c r="O23" s="7">
        <v>0</v>
      </c>
      <c r="Q23" s="7">
        <v>-97643018</v>
      </c>
      <c r="S23" s="7">
        <f t="shared" si="2"/>
        <v>-97643018</v>
      </c>
      <c r="U23" s="8">
        <f t="shared" si="3"/>
        <v>-1.908797775231633E-2</v>
      </c>
    </row>
    <row r="24" spans="1:21" x14ac:dyDescent="0.55000000000000004">
      <c r="A24" s="7" t="s">
        <v>130</v>
      </c>
      <c r="C24" s="7">
        <v>0</v>
      </c>
      <c r="E24" s="7">
        <v>0</v>
      </c>
      <c r="G24" s="7">
        <v>0</v>
      </c>
      <c r="I24" s="7">
        <f t="shared" si="0"/>
        <v>0</v>
      </c>
      <c r="K24" s="8">
        <f t="shared" si="1"/>
        <v>0</v>
      </c>
      <c r="M24" s="7">
        <v>0</v>
      </c>
      <c r="O24" s="7">
        <v>0</v>
      </c>
      <c r="Q24" s="7">
        <v>52206950</v>
      </c>
      <c r="S24" s="7">
        <f t="shared" si="2"/>
        <v>52206950</v>
      </c>
      <c r="U24" s="8">
        <f t="shared" si="3"/>
        <v>1.020579986698374E-2</v>
      </c>
    </row>
    <row r="25" spans="1:21" x14ac:dyDescent="0.55000000000000004">
      <c r="A25" s="7" t="s">
        <v>131</v>
      </c>
      <c r="C25" s="7">
        <v>0</v>
      </c>
      <c r="E25" s="7">
        <v>0</v>
      </c>
      <c r="G25" s="7">
        <v>0</v>
      </c>
      <c r="I25" s="7">
        <f t="shared" si="0"/>
        <v>0</v>
      </c>
      <c r="K25" s="8">
        <f t="shared" si="1"/>
        <v>0</v>
      </c>
      <c r="M25" s="7">
        <v>0</v>
      </c>
      <c r="O25" s="7">
        <v>0</v>
      </c>
      <c r="Q25" s="7">
        <v>160362370</v>
      </c>
      <c r="S25" s="7">
        <f t="shared" si="2"/>
        <v>160362370</v>
      </c>
      <c r="U25" s="8">
        <f t="shared" si="3"/>
        <v>3.1348819542516795E-2</v>
      </c>
    </row>
    <row r="26" spans="1:21" x14ac:dyDescent="0.55000000000000004">
      <c r="A26" s="7" t="s">
        <v>19</v>
      </c>
      <c r="C26" s="7">
        <v>0</v>
      </c>
      <c r="E26" s="7">
        <v>-16003470</v>
      </c>
      <c r="G26" s="7">
        <v>0</v>
      </c>
      <c r="I26" s="7">
        <f t="shared" si="0"/>
        <v>-16003470</v>
      </c>
      <c r="K26" s="8">
        <f t="shared" si="1"/>
        <v>-3.8135110519982389E-3</v>
      </c>
      <c r="M26" s="7">
        <v>9181910</v>
      </c>
      <c r="O26" s="7">
        <v>-77369984</v>
      </c>
      <c r="Q26" s="7">
        <v>-8566626</v>
      </c>
      <c r="S26" s="7">
        <f t="shared" si="2"/>
        <v>-76754700</v>
      </c>
      <c r="U26" s="8">
        <f t="shared" si="3"/>
        <v>-1.5004575196413062E-2</v>
      </c>
    </row>
    <row r="27" spans="1:21" x14ac:dyDescent="0.55000000000000004">
      <c r="A27" s="7" t="s">
        <v>18</v>
      </c>
      <c r="C27" s="7">
        <v>0</v>
      </c>
      <c r="E27" s="7">
        <v>363353918</v>
      </c>
      <c r="G27" s="7">
        <v>0</v>
      </c>
      <c r="I27" s="7">
        <f t="shared" si="0"/>
        <v>363353918</v>
      </c>
      <c r="K27" s="8">
        <f t="shared" si="1"/>
        <v>8.6584608343056965E-2</v>
      </c>
      <c r="M27" s="7">
        <v>143507520</v>
      </c>
      <c r="O27" s="7">
        <v>446213439</v>
      </c>
      <c r="Q27" s="7">
        <v>27962787</v>
      </c>
      <c r="S27" s="7">
        <f t="shared" si="2"/>
        <v>617683746</v>
      </c>
      <c r="U27" s="8">
        <f t="shared" si="3"/>
        <v>0.12074937709950147</v>
      </c>
    </row>
    <row r="28" spans="1:21" x14ac:dyDescent="0.55000000000000004">
      <c r="A28" s="7" t="s">
        <v>132</v>
      </c>
      <c r="C28" s="7">
        <v>0</v>
      </c>
      <c r="E28" s="7">
        <v>0</v>
      </c>
      <c r="G28" s="7">
        <v>0</v>
      </c>
      <c r="I28" s="7">
        <f t="shared" si="0"/>
        <v>0</v>
      </c>
      <c r="K28" s="8">
        <f t="shared" si="1"/>
        <v>0</v>
      </c>
      <c r="M28" s="7">
        <v>0</v>
      </c>
      <c r="O28" s="7">
        <v>0</v>
      </c>
      <c r="Q28" s="7">
        <v>-283093902</v>
      </c>
      <c r="S28" s="7">
        <f t="shared" si="2"/>
        <v>-283093902</v>
      </c>
      <c r="U28" s="8">
        <f t="shared" si="3"/>
        <v>-5.5341285161755439E-2</v>
      </c>
    </row>
    <row r="29" spans="1:21" x14ac:dyDescent="0.55000000000000004">
      <c r="A29" s="7" t="s">
        <v>133</v>
      </c>
      <c r="C29" s="7">
        <v>0</v>
      </c>
      <c r="E29" s="7">
        <v>0</v>
      </c>
      <c r="G29" s="7">
        <v>0</v>
      </c>
      <c r="I29" s="7">
        <f t="shared" si="0"/>
        <v>0</v>
      </c>
      <c r="K29" s="8">
        <f t="shared" si="1"/>
        <v>0</v>
      </c>
      <c r="M29" s="7">
        <v>0</v>
      </c>
      <c r="O29" s="7">
        <v>0</v>
      </c>
      <c r="Q29" s="7">
        <v>0</v>
      </c>
      <c r="S29" s="7">
        <f t="shared" si="2"/>
        <v>0</v>
      </c>
      <c r="U29" s="8">
        <f t="shared" si="3"/>
        <v>0</v>
      </c>
    </row>
    <row r="30" spans="1:21" x14ac:dyDescent="0.55000000000000004">
      <c r="A30" s="7" t="s">
        <v>134</v>
      </c>
      <c r="C30" s="7">
        <v>0</v>
      </c>
      <c r="E30" s="7">
        <v>0</v>
      </c>
      <c r="G30" s="7">
        <v>0</v>
      </c>
      <c r="I30" s="7">
        <f t="shared" si="0"/>
        <v>0</v>
      </c>
      <c r="K30" s="8">
        <f t="shared" si="1"/>
        <v>0</v>
      </c>
      <c r="M30" s="7">
        <v>0</v>
      </c>
      <c r="O30" s="7">
        <v>0</v>
      </c>
      <c r="Q30" s="7">
        <v>80936159</v>
      </c>
      <c r="S30" s="7">
        <f t="shared" si="2"/>
        <v>80936159</v>
      </c>
      <c r="U30" s="8">
        <f t="shared" si="3"/>
        <v>1.5821997660395309E-2</v>
      </c>
    </row>
    <row r="31" spans="1:21" x14ac:dyDescent="0.55000000000000004">
      <c r="A31" s="7" t="s">
        <v>135</v>
      </c>
      <c r="C31" s="7">
        <v>0</v>
      </c>
      <c r="E31" s="7">
        <v>0</v>
      </c>
      <c r="G31" s="7">
        <v>0</v>
      </c>
      <c r="I31" s="7">
        <f t="shared" si="0"/>
        <v>0</v>
      </c>
      <c r="K31" s="8">
        <f t="shared" si="1"/>
        <v>0</v>
      </c>
      <c r="M31" s="7">
        <v>0</v>
      </c>
      <c r="O31" s="7">
        <v>0</v>
      </c>
      <c r="Q31" s="7">
        <v>18134108</v>
      </c>
      <c r="S31" s="7">
        <f t="shared" si="2"/>
        <v>18134108</v>
      </c>
      <c r="U31" s="8">
        <f t="shared" si="3"/>
        <v>3.5449892593662105E-3</v>
      </c>
    </row>
    <row r="32" spans="1:21" x14ac:dyDescent="0.55000000000000004">
      <c r="A32" s="7" t="s">
        <v>136</v>
      </c>
      <c r="C32" s="7">
        <v>0</v>
      </c>
      <c r="E32" s="7">
        <v>0</v>
      </c>
      <c r="G32" s="7">
        <v>0</v>
      </c>
      <c r="I32" s="7">
        <f t="shared" si="0"/>
        <v>0</v>
      </c>
      <c r="K32" s="8">
        <f t="shared" si="1"/>
        <v>0</v>
      </c>
      <c r="M32" s="7">
        <v>0</v>
      </c>
      <c r="O32" s="7">
        <v>0</v>
      </c>
      <c r="Q32" s="7">
        <v>40705280</v>
      </c>
      <c r="S32" s="7">
        <f t="shared" si="2"/>
        <v>40705280</v>
      </c>
      <c r="U32" s="8">
        <f t="shared" si="3"/>
        <v>7.9573685344486878E-3</v>
      </c>
    </row>
    <row r="33" spans="1:21" x14ac:dyDescent="0.55000000000000004">
      <c r="A33" s="7" t="s">
        <v>137</v>
      </c>
      <c r="C33" s="7">
        <v>0</v>
      </c>
      <c r="E33" s="7">
        <v>0</v>
      </c>
      <c r="G33" s="7">
        <v>0</v>
      </c>
      <c r="I33" s="7">
        <f t="shared" si="0"/>
        <v>0</v>
      </c>
      <c r="K33" s="8">
        <f t="shared" si="1"/>
        <v>0</v>
      </c>
      <c r="M33" s="7">
        <v>0</v>
      </c>
      <c r="O33" s="7">
        <v>0</v>
      </c>
      <c r="Q33" s="7">
        <v>10076757</v>
      </c>
      <c r="S33" s="7">
        <f t="shared" si="2"/>
        <v>10076757</v>
      </c>
      <c r="U33" s="8">
        <f t="shared" si="3"/>
        <v>1.9698788236092602E-3</v>
      </c>
    </row>
    <row r="34" spans="1:21" x14ac:dyDescent="0.55000000000000004">
      <c r="A34" s="7" t="s">
        <v>138</v>
      </c>
      <c r="C34" s="7">
        <v>0</v>
      </c>
      <c r="E34" s="7">
        <v>0</v>
      </c>
      <c r="G34" s="7">
        <v>0</v>
      </c>
      <c r="I34" s="7">
        <f t="shared" si="0"/>
        <v>0</v>
      </c>
      <c r="K34" s="8">
        <f t="shared" si="1"/>
        <v>0</v>
      </c>
      <c r="M34" s="7">
        <v>0</v>
      </c>
      <c r="O34" s="7">
        <v>0</v>
      </c>
      <c r="Q34" s="7">
        <v>324719284</v>
      </c>
      <c r="S34" s="7">
        <f t="shared" si="2"/>
        <v>324719284</v>
      </c>
      <c r="U34" s="8">
        <f t="shared" si="3"/>
        <v>6.3478522025405729E-2</v>
      </c>
    </row>
    <row r="35" spans="1:21" x14ac:dyDescent="0.55000000000000004">
      <c r="A35" s="7" t="s">
        <v>139</v>
      </c>
      <c r="C35" s="7">
        <v>0</v>
      </c>
      <c r="E35" s="7">
        <v>0</v>
      </c>
      <c r="G35" s="7">
        <v>0</v>
      </c>
      <c r="I35" s="7">
        <f t="shared" si="0"/>
        <v>0</v>
      </c>
      <c r="K35" s="8">
        <f t="shared" si="1"/>
        <v>0</v>
      </c>
      <c r="M35" s="7">
        <v>0</v>
      </c>
      <c r="O35" s="7">
        <v>0</v>
      </c>
      <c r="Q35" s="7">
        <v>5652919</v>
      </c>
      <c r="S35" s="7">
        <f t="shared" si="2"/>
        <v>5652919</v>
      </c>
      <c r="U35" s="8">
        <f t="shared" si="3"/>
        <v>1.1050743239792759E-3</v>
      </c>
    </row>
    <row r="36" spans="1:21" x14ac:dyDescent="0.55000000000000004">
      <c r="A36" s="7" t="s">
        <v>140</v>
      </c>
      <c r="C36" s="7">
        <v>0</v>
      </c>
      <c r="E36" s="7">
        <v>0</v>
      </c>
      <c r="G36" s="7">
        <v>0</v>
      </c>
      <c r="I36" s="7">
        <f t="shared" si="0"/>
        <v>0</v>
      </c>
      <c r="K36" s="8">
        <f t="shared" si="1"/>
        <v>0</v>
      </c>
      <c r="M36" s="7">
        <v>0</v>
      </c>
      <c r="O36" s="7">
        <v>0</v>
      </c>
      <c r="Q36" s="7">
        <v>134183816</v>
      </c>
      <c r="S36" s="7">
        <f t="shared" si="2"/>
        <v>134183816</v>
      </c>
      <c r="U36" s="8">
        <f t="shared" si="3"/>
        <v>2.6231242612030976E-2</v>
      </c>
    </row>
    <row r="37" spans="1:21" x14ac:dyDescent="0.55000000000000004">
      <c r="A37" s="7" t="s">
        <v>141</v>
      </c>
      <c r="C37" s="7">
        <v>0</v>
      </c>
      <c r="E37" s="7">
        <v>0</v>
      </c>
      <c r="G37" s="7">
        <v>0</v>
      </c>
      <c r="I37" s="7">
        <f t="shared" si="0"/>
        <v>0</v>
      </c>
      <c r="K37" s="8">
        <f t="shared" si="1"/>
        <v>0</v>
      </c>
      <c r="M37" s="7">
        <v>0</v>
      </c>
      <c r="O37" s="7">
        <v>0</v>
      </c>
      <c r="Q37" s="7">
        <v>3987332</v>
      </c>
      <c r="S37" s="7">
        <f t="shared" si="2"/>
        <v>3987332</v>
      </c>
      <c r="U37" s="8">
        <f t="shared" si="3"/>
        <v>7.7947308538843984E-4</v>
      </c>
    </row>
    <row r="38" spans="1:21" x14ac:dyDescent="0.55000000000000004">
      <c r="A38" s="7" t="s">
        <v>142</v>
      </c>
      <c r="C38" s="7">
        <v>0</v>
      </c>
      <c r="E38" s="7">
        <v>0</v>
      </c>
      <c r="G38" s="7">
        <v>0</v>
      </c>
      <c r="I38" s="7">
        <f t="shared" si="0"/>
        <v>0</v>
      </c>
      <c r="K38" s="8">
        <f t="shared" si="1"/>
        <v>0</v>
      </c>
      <c r="M38" s="7">
        <v>0</v>
      </c>
      <c r="O38" s="7">
        <v>0</v>
      </c>
      <c r="Q38" s="7">
        <v>5294208</v>
      </c>
      <c r="S38" s="7">
        <f t="shared" si="2"/>
        <v>5294208</v>
      </c>
      <c r="U38" s="8">
        <f t="shared" si="3"/>
        <v>1.0349508504554326E-3</v>
      </c>
    </row>
    <row r="39" spans="1:21" x14ac:dyDescent="0.55000000000000004">
      <c r="A39" s="7" t="s">
        <v>36</v>
      </c>
      <c r="C39" s="7">
        <v>0</v>
      </c>
      <c r="E39" s="7">
        <v>256476590</v>
      </c>
      <c r="G39" s="7">
        <v>0</v>
      </c>
      <c r="I39" s="7">
        <f t="shared" si="0"/>
        <v>256476590</v>
      </c>
      <c r="K39" s="8">
        <f t="shared" si="1"/>
        <v>6.1116514764849188E-2</v>
      </c>
      <c r="M39" s="7">
        <v>71617584</v>
      </c>
      <c r="O39" s="7">
        <v>103058736</v>
      </c>
      <c r="Q39" s="7">
        <v>0</v>
      </c>
      <c r="S39" s="7">
        <f t="shared" si="2"/>
        <v>174676320</v>
      </c>
      <c r="U39" s="8">
        <f t="shared" si="3"/>
        <v>3.4147016123738494E-2</v>
      </c>
    </row>
    <row r="40" spans="1:21" x14ac:dyDescent="0.55000000000000004">
      <c r="A40" s="7" t="s">
        <v>15</v>
      </c>
      <c r="C40" s="7">
        <v>24854344</v>
      </c>
      <c r="E40" s="7">
        <v>178685876</v>
      </c>
      <c r="G40" s="7">
        <v>0</v>
      </c>
      <c r="I40" s="7">
        <f t="shared" si="0"/>
        <v>203540220</v>
      </c>
      <c r="K40" s="8">
        <f t="shared" si="1"/>
        <v>4.8502160999842718E-2</v>
      </c>
      <c r="M40" s="7">
        <v>24854344</v>
      </c>
      <c r="O40" s="7">
        <v>65599465</v>
      </c>
      <c r="Q40" s="7">
        <v>0</v>
      </c>
      <c r="S40" s="7">
        <f t="shared" si="2"/>
        <v>90453809</v>
      </c>
      <c r="U40" s="8">
        <f t="shared" si="3"/>
        <v>1.7682578121502455E-2</v>
      </c>
    </row>
    <row r="41" spans="1:21" x14ac:dyDescent="0.55000000000000004">
      <c r="A41" s="7" t="s">
        <v>25</v>
      </c>
      <c r="C41" s="7">
        <v>14616141</v>
      </c>
      <c r="E41" s="7">
        <v>105323370</v>
      </c>
      <c r="G41" s="7">
        <v>0</v>
      </c>
      <c r="I41" s="7">
        <f t="shared" si="0"/>
        <v>119939511</v>
      </c>
      <c r="K41" s="8">
        <f t="shared" si="1"/>
        <v>2.8580717230061004E-2</v>
      </c>
      <c r="M41" s="7">
        <v>14616141</v>
      </c>
      <c r="O41" s="7">
        <v>78483772</v>
      </c>
      <c r="Q41" s="7">
        <v>0</v>
      </c>
      <c r="S41" s="7">
        <f t="shared" si="2"/>
        <v>93099913</v>
      </c>
      <c r="U41" s="8">
        <f t="shared" si="3"/>
        <v>1.8199858059350291E-2</v>
      </c>
    </row>
    <row r="42" spans="1:21" x14ac:dyDescent="0.55000000000000004">
      <c r="A42" s="7" t="s">
        <v>43</v>
      </c>
      <c r="C42" s="7">
        <v>20469149</v>
      </c>
      <c r="E42" s="7">
        <v>4780165</v>
      </c>
      <c r="G42" s="7">
        <v>0</v>
      </c>
      <c r="I42" s="7">
        <f t="shared" si="0"/>
        <v>25249314</v>
      </c>
      <c r="K42" s="8">
        <f t="shared" si="1"/>
        <v>6.0167287466014472E-3</v>
      </c>
      <c r="M42" s="7">
        <v>20469149</v>
      </c>
      <c r="O42" s="7">
        <v>4780165</v>
      </c>
      <c r="Q42" s="7">
        <v>0</v>
      </c>
      <c r="S42" s="7">
        <f t="shared" si="2"/>
        <v>25249314</v>
      </c>
      <c r="U42" s="8">
        <f t="shared" si="3"/>
        <v>4.9359222376068835E-3</v>
      </c>
    </row>
    <row r="43" spans="1:21" x14ac:dyDescent="0.55000000000000004">
      <c r="A43" s="7" t="s">
        <v>20</v>
      </c>
      <c r="C43" s="7">
        <v>76631938</v>
      </c>
      <c r="E43" s="7">
        <v>237544255</v>
      </c>
      <c r="G43" s="7">
        <v>0</v>
      </c>
      <c r="I43" s="7">
        <f t="shared" si="0"/>
        <v>314176193</v>
      </c>
      <c r="K43" s="8">
        <f t="shared" si="1"/>
        <v>7.4865912472746959E-2</v>
      </c>
      <c r="M43" s="7">
        <v>76631938</v>
      </c>
      <c r="O43" s="7">
        <v>312043622</v>
      </c>
      <c r="Q43" s="7">
        <v>0</v>
      </c>
      <c r="S43" s="7">
        <f t="shared" si="2"/>
        <v>388675560</v>
      </c>
      <c r="U43" s="8">
        <f t="shared" si="3"/>
        <v>7.598116684747587E-2</v>
      </c>
    </row>
    <row r="44" spans="1:21" x14ac:dyDescent="0.55000000000000004">
      <c r="A44" s="7" t="s">
        <v>16</v>
      </c>
      <c r="C44" s="7">
        <v>151336906</v>
      </c>
      <c r="E44" s="7">
        <v>-175041870</v>
      </c>
      <c r="G44" s="7">
        <v>0</v>
      </c>
      <c r="I44" s="7">
        <f t="shared" si="0"/>
        <v>-23704964</v>
      </c>
      <c r="K44" s="8">
        <f t="shared" si="1"/>
        <v>-5.6487213211397517E-3</v>
      </c>
      <c r="M44" s="7">
        <v>151336906</v>
      </c>
      <c r="O44" s="7">
        <v>-206434929</v>
      </c>
      <c r="Q44" s="7">
        <v>0</v>
      </c>
      <c r="S44" s="7">
        <f t="shared" si="2"/>
        <v>-55098023</v>
      </c>
      <c r="U44" s="8">
        <f t="shared" si="3"/>
        <v>-1.0770968152793202E-2</v>
      </c>
    </row>
    <row r="45" spans="1:21" x14ac:dyDescent="0.55000000000000004">
      <c r="A45" s="7" t="s">
        <v>28</v>
      </c>
      <c r="C45" s="7">
        <v>844880</v>
      </c>
      <c r="E45" s="7">
        <v>7888516</v>
      </c>
      <c r="G45" s="7">
        <v>0</v>
      </c>
      <c r="I45" s="7">
        <f t="shared" si="0"/>
        <v>8733396</v>
      </c>
      <c r="K45" s="8">
        <f t="shared" si="1"/>
        <v>2.0811050458105157E-3</v>
      </c>
      <c r="M45" s="7">
        <v>844880</v>
      </c>
      <c r="O45" s="7">
        <v>-1052867</v>
      </c>
      <c r="Q45" s="7">
        <v>0</v>
      </c>
      <c r="S45" s="7">
        <f t="shared" si="2"/>
        <v>-207987</v>
      </c>
      <c r="U45" s="8">
        <f t="shared" si="3"/>
        <v>-4.0658833678932538E-5</v>
      </c>
    </row>
    <row r="46" spans="1:21" x14ac:dyDescent="0.55000000000000004">
      <c r="A46" s="7" t="s">
        <v>41</v>
      </c>
      <c r="C46" s="7">
        <v>14247485</v>
      </c>
      <c r="E46" s="7">
        <v>-15152600</v>
      </c>
      <c r="G46" s="7">
        <v>0</v>
      </c>
      <c r="I46" s="7">
        <f t="shared" si="0"/>
        <v>-905115</v>
      </c>
      <c r="K46" s="8">
        <f t="shared" si="1"/>
        <v>-2.1568235237916439E-4</v>
      </c>
      <c r="M46" s="7">
        <v>14247485</v>
      </c>
      <c r="O46" s="7">
        <v>-15152600</v>
      </c>
      <c r="Q46" s="7">
        <v>0</v>
      </c>
      <c r="S46" s="7">
        <f t="shared" si="2"/>
        <v>-905115</v>
      </c>
      <c r="U46" s="8">
        <f t="shared" si="3"/>
        <v>-1.7693855983935065E-4</v>
      </c>
    </row>
    <row r="47" spans="1:21" x14ac:dyDescent="0.55000000000000004">
      <c r="A47" s="7" t="s">
        <v>22</v>
      </c>
      <c r="C47" s="7">
        <v>0</v>
      </c>
      <c r="E47" s="7">
        <v>15388883</v>
      </c>
      <c r="G47" s="7">
        <v>0</v>
      </c>
      <c r="I47" s="7">
        <f t="shared" si="0"/>
        <v>15388883</v>
      </c>
      <c r="K47" s="8">
        <f t="shared" si="1"/>
        <v>3.6670594188890171E-3</v>
      </c>
      <c r="M47" s="7">
        <v>15241403</v>
      </c>
      <c r="O47" s="7">
        <v>23793452</v>
      </c>
      <c r="Q47" s="7">
        <v>0</v>
      </c>
      <c r="S47" s="7">
        <f t="shared" si="2"/>
        <v>39034855</v>
      </c>
      <c r="U47" s="8">
        <f t="shared" si="3"/>
        <v>7.6308215279139958E-3</v>
      </c>
    </row>
    <row r="48" spans="1:21" x14ac:dyDescent="0.55000000000000004">
      <c r="A48" s="7" t="s">
        <v>33</v>
      </c>
      <c r="C48" s="7">
        <v>0</v>
      </c>
      <c r="E48" s="7">
        <v>406150409</v>
      </c>
      <c r="G48" s="7">
        <v>0</v>
      </c>
      <c r="I48" s="7">
        <f t="shared" si="0"/>
        <v>406150409</v>
      </c>
      <c r="K48" s="8">
        <f t="shared" si="1"/>
        <v>9.6782702344873017E-2</v>
      </c>
      <c r="M48" s="7">
        <v>0</v>
      </c>
      <c r="O48" s="7">
        <v>269560517</v>
      </c>
      <c r="Q48" s="7">
        <v>0</v>
      </c>
      <c r="S48" s="7">
        <f t="shared" si="2"/>
        <v>269560517</v>
      </c>
      <c r="U48" s="8">
        <f t="shared" si="3"/>
        <v>5.2695679187209139E-2</v>
      </c>
    </row>
    <row r="49" spans="1:21" x14ac:dyDescent="0.55000000000000004">
      <c r="A49" s="7" t="s">
        <v>39</v>
      </c>
      <c r="C49" s="7">
        <v>0</v>
      </c>
      <c r="E49" s="7">
        <v>1309027</v>
      </c>
      <c r="G49" s="7">
        <v>0</v>
      </c>
      <c r="I49" s="7">
        <f t="shared" si="0"/>
        <v>1309027</v>
      </c>
      <c r="K49" s="8">
        <f t="shared" si="1"/>
        <v>3.1193165806316374E-4</v>
      </c>
      <c r="M49" s="7">
        <v>0</v>
      </c>
      <c r="O49" s="7">
        <v>1309027</v>
      </c>
      <c r="Q49" s="7">
        <v>0</v>
      </c>
      <c r="S49" s="7">
        <f t="shared" si="2"/>
        <v>1309027</v>
      </c>
      <c r="U49" s="8">
        <f t="shared" si="3"/>
        <v>2.5589825842111297E-4</v>
      </c>
    </row>
    <row r="50" spans="1:21" x14ac:dyDescent="0.55000000000000004">
      <c r="A50" s="7" t="s">
        <v>24</v>
      </c>
      <c r="C50" s="7">
        <v>0</v>
      </c>
      <c r="E50" s="7">
        <v>312415808</v>
      </c>
      <c r="G50" s="7">
        <v>0</v>
      </c>
      <c r="I50" s="7">
        <f t="shared" si="0"/>
        <v>312415808</v>
      </c>
      <c r="K50" s="8">
        <f t="shared" si="1"/>
        <v>7.4446425470661035E-2</v>
      </c>
      <c r="M50" s="7">
        <v>0</v>
      </c>
      <c r="O50" s="7">
        <v>268097734</v>
      </c>
      <c r="Q50" s="7">
        <v>0</v>
      </c>
      <c r="S50" s="7">
        <f t="shared" si="2"/>
        <v>268097734</v>
      </c>
      <c r="U50" s="8">
        <f t="shared" si="3"/>
        <v>5.2409723571207323E-2</v>
      </c>
    </row>
    <row r="51" spans="1:21" x14ac:dyDescent="0.55000000000000004">
      <c r="A51" s="7" t="s">
        <v>23</v>
      </c>
      <c r="C51" s="7">
        <v>0</v>
      </c>
      <c r="E51" s="7">
        <v>-9646822</v>
      </c>
      <c r="G51" s="7">
        <v>0</v>
      </c>
      <c r="I51" s="7">
        <f t="shared" si="0"/>
        <v>-9646822</v>
      </c>
      <c r="K51" s="8">
        <f t="shared" si="1"/>
        <v>-2.2987678493264119E-3</v>
      </c>
      <c r="M51" s="7">
        <v>0</v>
      </c>
      <c r="O51" s="7">
        <v>99809768</v>
      </c>
      <c r="Q51" s="7">
        <v>0</v>
      </c>
      <c r="S51" s="7">
        <f t="shared" si="2"/>
        <v>99809768</v>
      </c>
      <c r="U51" s="8">
        <f t="shared" si="3"/>
        <v>1.9511550032669557E-2</v>
      </c>
    </row>
    <row r="52" spans="1:21" x14ac:dyDescent="0.55000000000000004">
      <c r="A52" s="7" t="s">
        <v>38</v>
      </c>
      <c r="C52" s="7">
        <v>0</v>
      </c>
      <c r="E52" s="7">
        <v>4438698</v>
      </c>
      <c r="G52" s="7">
        <v>0</v>
      </c>
      <c r="I52" s="7">
        <f t="shared" si="0"/>
        <v>4438698</v>
      </c>
      <c r="K52" s="8">
        <f t="shared" si="1"/>
        <v>1.0577096016977866E-3</v>
      </c>
      <c r="M52" s="7">
        <v>0</v>
      </c>
      <c r="O52" s="7">
        <v>4438698</v>
      </c>
      <c r="Q52" s="7">
        <v>0</v>
      </c>
      <c r="S52" s="7">
        <f t="shared" si="2"/>
        <v>4438698</v>
      </c>
      <c r="U52" s="8">
        <f t="shared" si="3"/>
        <v>8.6770944209498913E-4</v>
      </c>
    </row>
    <row r="53" spans="1:21" x14ac:dyDescent="0.55000000000000004">
      <c r="A53" s="7" t="s">
        <v>40</v>
      </c>
      <c r="C53" s="7">
        <v>0</v>
      </c>
      <c r="E53" s="7">
        <v>2445307</v>
      </c>
      <c r="G53" s="7">
        <v>0</v>
      </c>
      <c r="I53" s="7">
        <f t="shared" si="0"/>
        <v>2445307</v>
      </c>
      <c r="K53" s="8">
        <f t="shared" si="1"/>
        <v>5.826989565405914E-4</v>
      </c>
      <c r="M53" s="7">
        <v>0</v>
      </c>
      <c r="O53" s="7">
        <v>2445307</v>
      </c>
      <c r="Q53" s="7">
        <v>0</v>
      </c>
      <c r="S53" s="7">
        <f t="shared" si="2"/>
        <v>2445307</v>
      </c>
      <c r="U53" s="8">
        <f t="shared" si="3"/>
        <v>4.78026658430236E-4</v>
      </c>
    </row>
    <row r="54" spans="1:21" x14ac:dyDescent="0.55000000000000004">
      <c r="A54" s="7" t="s">
        <v>21</v>
      </c>
      <c r="C54" s="7">
        <v>0</v>
      </c>
      <c r="E54" s="7">
        <v>191828118</v>
      </c>
      <c r="G54" s="7">
        <v>0</v>
      </c>
      <c r="I54" s="7">
        <f t="shared" si="0"/>
        <v>191828118</v>
      </c>
      <c r="K54" s="8">
        <f t="shared" si="1"/>
        <v>4.5711251877063055E-2</v>
      </c>
      <c r="M54" s="7">
        <v>0</v>
      </c>
      <c r="O54" s="7">
        <v>256315984</v>
      </c>
      <c r="Q54" s="7">
        <v>0</v>
      </c>
      <c r="S54" s="7">
        <f t="shared" si="2"/>
        <v>256315984</v>
      </c>
      <c r="U54" s="8">
        <f t="shared" si="3"/>
        <v>5.0106540133315711E-2</v>
      </c>
    </row>
    <row r="55" spans="1:21" ht="24.75" thickBot="1" x14ac:dyDescent="0.6">
      <c r="C55" s="14">
        <f>SUM(C8:C54)</f>
        <v>666232408</v>
      </c>
      <c r="E55" s="14">
        <f>SUM(E8:E54)</f>
        <v>3440014193</v>
      </c>
      <c r="G55" s="14">
        <f>SUM(G8:G54)</f>
        <v>90271983</v>
      </c>
      <c r="I55" s="14">
        <f>SUM(I8:I54)</f>
        <v>4196518584</v>
      </c>
      <c r="K55" s="9">
        <f>SUM(K8:K54)</f>
        <v>1.0000000000000002</v>
      </c>
      <c r="M55" s="14">
        <f>SUM(M8:M54)</f>
        <v>1011886126</v>
      </c>
      <c r="O55" s="14">
        <f>SUM(O8:O54)</f>
        <v>2659624157</v>
      </c>
      <c r="Q55" s="14">
        <f>SUM(Q8:Q54)</f>
        <v>1443909447</v>
      </c>
      <c r="S55" s="14">
        <f>SUM(S8:S54)</f>
        <v>5115419730</v>
      </c>
      <c r="U55" s="9">
        <f>SUM(U8:U54)</f>
        <v>1</v>
      </c>
    </row>
    <row r="56" spans="1:21" ht="24.75" thickTop="1" x14ac:dyDescent="0.55000000000000004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9"/>
  <sheetViews>
    <sheetView rightToLeft="1" workbookViewId="0">
      <selection activeCell="O21" sqref="O21"/>
    </sheetView>
  </sheetViews>
  <sheetFormatPr defaultRowHeight="24" x14ac:dyDescent="0.55000000000000004"/>
  <cols>
    <col min="1" max="1" width="30.14062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3.7109375" style="4" customWidth="1"/>
    <col min="10" max="10" width="1" style="4" customWidth="1"/>
    <col min="11" max="11" width="21.28515625" style="4" bestFit="1" customWidth="1"/>
    <col min="12" max="12" width="1" style="4" customWidth="1"/>
    <col min="13" max="13" width="22.42578125" style="4" bestFit="1" customWidth="1"/>
    <col min="14" max="14" width="1" style="4" customWidth="1"/>
    <col min="15" max="15" width="15.85546875" style="4" bestFit="1" customWidth="1"/>
    <col min="16" max="16" width="1" style="4" customWidth="1"/>
    <col min="17" max="17" width="19.5703125" style="4" customWidth="1"/>
    <col min="18" max="18" width="1" style="4" customWidth="1"/>
    <col min="19" max="19" width="9.140625" style="4" customWidth="1"/>
    <col min="20" max="16384" width="9.140625" style="4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98</v>
      </c>
      <c r="C6" s="20" t="s">
        <v>96</v>
      </c>
      <c r="D6" s="20" t="s">
        <v>96</v>
      </c>
      <c r="E6" s="20" t="s">
        <v>96</v>
      </c>
      <c r="F6" s="20" t="s">
        <v>96</v>
      </c>
      <c r="G6" s="20" t="s">
        <v>96</v>
      </c>
      <c r="H6" s="20" t="s">
        <v>96</v>
      </c>
      <c r="I6" s="20" t="s">
        <v>96</v>
      </c>
      <c r="K6" s="20" t="s">
        <v>97</v>
      </c>
      <c r="L6" s="20" t="s">
        <v>97</v>
      </c>
      <c r="M6" s="20" t="s">
        <v>97</v>
      </c>
      <c r="N6" s="20" t="s">
        <v>97</v>
      </c>
      <c r="O6" s="20" t="s">
        <v>97</v>
      </c>
      <c r="P6" s="20" t="s">
        <v>97</v>
      </c>
      <c r="Q6" s="20" t="s">
        <v>97</v>
      </c>
    </row>
    <row r="7" spans="1:17" ht="24.75" x14ac:dyDescent="0.55000000000000004">
      <c r="A7" s="20" t="s">
        <v>98</v>
      </c>
      <c r="C7" s="20" t="s">
        <v>148</v>
      </c>
      <c r="E7" s="20" t="s">
        <v>145</v>
      </c>
      <c r="G7" s="20" t="s">
        <v>146</v>
      </c>
      <c r="I7" s="20" t="s">
        <v>149</v>
      </c>
      <c r="K7" s="20" t="s">
        <v>148</v>
      </c>
      <c r="M7" s="20" t="s">
        <v>145</v>
      </c>
      <c r="O7" s="20" t="s">
        <v>146</v>
      </c>
      <c r="Q7" s="20" t="s">
        <v>149</v>
      </c>
    </row>
    <row r="8" spans="1:17" x14ac:dyDescent="0.55000000000000004">
      <c r="A8" s="4" t="s">
        <v>69</v>
      </c>
      <c r="C8" s="7">
        <v>0</v>
      </c>
      <c r="D8" s="7"/>
      <c r="E8" s="7">
        <v>-394851879</v>
      </c>
      <c r="F8" s="7"/>
      <c r="G8" s="7">
        <v>436014422</v>
      </c>
      <c r="H8" s="7"/>
      <c r="I8" s="7">
        <f>C8+E8+G8</f>
        <v>41162543</v>
      </c>
      <c r="J8" s="7"/>
      <c r="K8" s="7">
        <v>0</v>
      </c>
      <c r="L8" s="7"/>
      <c r="M8" s="7">
        <v>0</v>
      </c>
      <c r="N8" s="7"/>
      <c r="O8" s="7">
        <v>436014422</v>
      </c>
      <c r="P8" s="7"/>
      <c r="Q8" s="7">
        <f>K8+M8+O8</f>
        <v>436014422</v>
      </c>
    </row>
    <row r="9" spans="1:17" x14ac:dyDescent="0.55000000000000004">
      <c r="A9" s="4" t="s">
        <v>66</v>
      </c>
      <c r="C9" s="7">
        <v>0</v>
      </c>
      <c r="D9" s="7"/>
      <c r="E9" s="7">
        <v>-17812569</v>
      </c>
      <c r="F9" s="7"/>
      <c r="G9" s="7">
        <v>20027160</v>
      </c>
      <c r="H9" s="7"/>
      <c r="I9" s="7">
        <f t="shared" ref="I9:I16" si="0">C9+E9+G9</f>
        <v>2214591</v>
      </c>
      <c r="J9" s="7"/>
      <c r="K9" s="7">
        <v>0</v>
      </c>
      <c r="L9" s="7"/>
      <c r="M9" s="7">
        <v>0</v>
      </c>
      <c r="N9" s="7"/>
      <c r="O9" s="7">
        <v>356646374</v>
      </c>
      <c r="P9" s="7"/>
      <c r="Q9" s="7">
        <f t="shared" ref="Q9:Q15" si="1">K9+M9+O9</f>
        <v>356646374</v>
      </c>
    </row>
    <row r="10" spans="1:17" x14ac:dyDescent="0.55000000000000004">
      <c r="A10" s="4" t="s">
        <v>143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0</v>
      </c>
      <c r="L10" s="7"/>
      <c r="M10" s="7">
        <v>0</v>
      </c>
      <c r="N10" s="7"/>
      <c r="O10" s="7">
        <v>9264571</v>
      </c>
      <c r="P10" s="7"/>
      <c r="Q10" s="7">
        <f t="shared" si="1"/>
        <v>9264571</v>
      </c>
    </row>
    <row r="11" spans="1:17" x14ac:dyDescent="0.55000000000000004">
      <c r="A11" s="4" t="s">
        <v>60</v>
      </c>
      <c r="C11" s="7">
        <v>0</v>
      </c>
      <c r="D11" s="7"/>
      <c r="E11" s="7">
        <v>64429792</v>
      </c>
      <c r="F11" s="7"/>
      <c r="G11" s="7">
        <v>0</v>
      </c>
      <c r="H11" s="7"/>
      <c r="I11" s="7">
        <f t="shared" si="0"/>
        <v>64429792</v>
      </c>
      <c r="J11" s="7"/>
      <c r="K11" s="7">
        <v>0</v>
      </c>
      <c r="L11" s="7"/>
      <c r="M11" s="7">
        <v>424441664</v>
      </c>
      <c r="N11" s="7"/>
      <c r="O11" s="7">
        <v>0</v>
      </c>
      <c r="P11" s="7"/>
      <c r="Q11" s="7">
        <f t="shared" si="1"/>
        <v>424441664</v>
      </c>
    </row>
    <row r="12" spans="1:17" x14ac:dyDescent="0.55000000000000004">
      <c r="A12" s="4" t="s">
        <v>53</v>
      </c>
      <c r="C12" s="7">
        <v>0</v>
      </c>
      <c r="D12" s="7"/>
      <c r="E12" s="7">
        <v>22902259</v>
      </c>
      <c r="F12" s="7"/>
      <c r="G12" s="7">
        <v>0</v>
      </c>
      <c r="H12" s="7"/>
      <c r="I12" s="7">
        <f t="shared" si="0"/>
        <v>22902259</v>
      </c>
      <c r="J12" s="7"/>
      <c r="K12" s="7">
        <v>0</v>
      </c>
      <c r="L12" s="7"/>
      <c r="M12" s="7">
        <v>74573579</v>
      </c>
      <c r="N12" s="7"/>
      <c r="O12" s="7">
        <v>0</v>
      </c>
      <c r="P12" s="7"/>
      <c r="Q12" s="7">
        <f t="shared" si="1"/>
        <v>74573579</v>
      </c>
    </row>
    <row r="13" spans="1:17" x14ac:dyDescent="0.55000000000000004">
      <c r="A13" s="4" t="s">
        <v>75</v>
      </c>
      <c r="C13" s="7">
        <v>0</v>
      </c>
      <c r="D13" s="7"/>
      <c r="E13" s="7">
        <v>13511704</v>
      </c>
      <c r="F13" s="7"/>
      <c r="G13" s="7">
        <v>0</v>
      </c>
      <c r="H13" s="7"/>
      <c r="I13" s="7">
        <f t="shared" si="0"/>
        <v>13511704</v>
      </c>
      <c r="J13" s="7"/>
      <c r="K13" s="7">
        <v>0</v>
      </c>
      <c r="L13" s="7"/>
      <c r="M13" s="7">
        <v>119079048</v>
      </c>
      <c r="N13" s="7"/>
      <c r="O13" s="7">
        <v>0</v>
      </c>
      <c r="P13" s="7"/>
      <c r="Q13" s="7">
        <f t="shared" si="1"/>
        <v>119079048</v>
      </c>
    </row>
    <row r="14" spans="1:17" x14ac:dyDescent="0.55000000000000004">
      <c r="A14" s="4" t="s">
        <v>72</v>
      </c>
      <c r="C14" s="7">
        <v>0</v>
      </c>
      <c r="D14" s="7"/>
      <c r="E14" s="7">
        <v>19034958</v>
      </c>
      <c r="F14" s="7"/>
      <c r="G14" s="7">
        <v>0</v>
      </c>
      <c r="H14" s="7"/>
      <c r="I14" s="7">
        <f t="shared" si="0"/>
        <v>19034958</v>
      </c>
      <c r="J14" s="7"/>
      <c r="K14" s="7">
        <v>0</v>
      </c>
      <c r="L14" s="7"/>
      <c r="M14" s="7">
        <v>42645219</v>
      </c>
      <c r="N14" s="7"/>
      <c r="O14" s="7">
        <v>0</v>
      </c>
      <c r="P14" s="7"/>
      <c r="Q14" s="7">
        <f t="shared" si="1"/>
        <v>42645219</v>
      </c>
    </row>
    <row r="15" spans="1:17" x14ac:dyDescent="0.55000000000000004">
      <c r="A15" s="4" t="s">
        <v>57</v>
      </c>
      <c r="C15" s="7">
        <v>0</v>
      </c>
      <c r="D15" s="7"/>
      <c r="E15" s="7">
        <v>31072723</v>
      </c>
      <c r="F15" s="7"/>
      <c r="G15" s="7">
        <v>0</v>
      </c>
      <c r="H15" s="7"/>
      <c r="I15" s="7">
        <f t="shared" si="0"/>
        <v>31072723</v>
      </c>
      <c r="J15" s="7"/>
      <c r="K15" s="7">
        <v>0</v>
      </c>
      <c r="L15" s="7"/>
      <c r="M15" s="7">
        <v>65464114</v>
      </c>
      <c r="N15" s="7"/>
      <c r="O15" s="7">
        <v>0</v>
      </c>
      <c r="P15" s="7"/>
      <c r="Q15" s="7">
        <f t="shared" si="1"/>
        <v>65464114</v>
      </c>
    </row>
    <row r="16" spans="1:17" x14ac:dyDescent="0.55000000000000004">
      <c r="A16" s="4" t="s">
        <v>63</v>
      </c>
      <c r="C16" s="7">
        <v>0</v>
      </c>
      <c r="D16" s="7"/>
      <c r="E16" s="7">
        <v>43238035</v>
      </c>
      <c r="F16" s="7"/>
      <c r="G16" s="7">
        <v>0</v>
      </c>
      <c r="H16" s="7"/>
      <c r="I16" s="7">
        <f t="shared" si="0"/>
        <v>43238035</v>
      </c>
      <c r="J16" s="7"/>
      <c r="K16" s="7">
        <v>0</v>
      </c>
      <c r="L16" s="7"/>
      <c r="M16" s="7">
        <v>132000875</v>
      </c>
      <c r="N16" s="7"/>
      <c r="O16" s="7">
        <v>0</v>
      </c>
      <c r="P16" s="7"/>
      <c r="Q16" s="7">
        <f>K16+M16+O16</f>
        <v>132000875</v>
      </c>
    </row>
    <row r="17" spans="3:17" ht="24.75" thickBot="1" x14ac:dyDescent="0.6">
      <c r="C17" s="14">
        <f>SUM(C8:C16)</f>
        <v>0</v>
      </c>
      <c r="E17" s="14">
        <f>SUM(E8:E16)</f>
        <v>-218474977</v>
      </c>
      <c r="G17" s="14">
        <f>SUM(G8:G16)</f>
        <v>456041582</v>
      </c>
      <c r="I17" s="14">
        <f>SUM(I8:I16)</f>
        <v>237566605</v>
      </c>
      <c r="K17" s="14">
        <f>SUM(K8:K16)</f>
        <v>0</v>
      </c>
      <c r="M17" s="14">
        <f>SUM(M8:M16)</f>
        <v>858204499</v>
      </c>
      <c r="O17" s="14">
        <f>SUM(O8:O16)</f>
        <v>801925367</v>
      </c>
      <c r="Q17" s="14">
        <f>SUM(Q8:Q16)</f>
        <v>1660129866</v>
      </c>
    </row>
    <row r="18" spans="3:17" ht="24.75" thickTop="1" x14ac:dyDescent="0.55000000000000004">
      <c r="E18" s="5"/>
      <c r="G18" s="7"/>
      <c r="M18" s="5"/>
      <c r="O18" s="7"/>
    </row>
    <row r="19" spans="3:17" x14ac:dyDescent="0.55000000000000004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9" sqref="I9"/>
    </sheetView>
  </sheetViews>
  <sheetFormatPr defaultRowHeight="24" x14ac:dyDescent="0.55000000000000004"/>
  <cols>
    <col min="1" max="1" width="22.28515625" style="4" bestFit="1" customWidth="1"/>
    <col min="2" max="2" width="1" style="4" customWidth="1"/>
    <col min="3" max="3" width="15.42578125" style="4" bestFit="1" customWidth="1"/>
    <col min="4" max="4" width="1" style="4" customWidth="1"/>
    <col min="5" max="5" width="36.140625" style="4" bestFit="1" customWidth="1"/>
    <col min="6" max="6" width="1" style="4" customWidth="1"/>
    <col min="7" max="7" width="31.42578125" style="4" bestFit="1" customWidth="1"/>
    <col min="8" max="8" width="1" style="4" customWidth="1"/>
    <col min="9" max="9" width="36.140625" style="4" bestFit="1" customWidth="1"/>
    <col min="10" max="10" width="1" style="4" customWidth="1"/>
    <col min="11" max="11" width="31.42578125" style="4" bestFit="1" customWidth="1"/>
    <col min="12" max="12" width="1" style="4" customWidth="1"/>
    <col min="13" max="13" width="9.140625" style="4" customWidth="1"/>
    <col min="14" max="16384" width="9.140625" style="4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 x14ac:dyDescent="0.55000000000000004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 x14ac:dyDescent="0.55000000000000004">
      <c r="A6" s="20" t="s">
        <v>150</v>
      </c>
      <c r="B6" s="20" t="s">
        <v>150</v>
      </c>
      <c r="C6" s="20" t="s">
        <v>150</v>
      </c>
      <c r="E6" s="20" t="s">
        <v>96</v>
      </c>
      <c r="F6" s="20" t="s">
        <v>96</v>
      </c>
      <c r="G6" s="20" t="s">
        <v>96</v>
      </c>
      <c r="I6" s="20" t="s">
        <v>97</v>
      </c>
      <c r="J6" s="20" t="s">
        <v>97</v>
      </c>
      <c r="K6" s="20" t="s">
        <v>97</v>
      </c>
    </row>
    <row r="7" spans="1:11" ht="24.75" x14ac:dyDescent="0.55000000000000004">
      <c r="A7" s="20" t="s">
        <v>151</v>
      </c>
      <c r="C7" s="20" t="s">
        <v>81</v>
      </c>
      <c r="E7" s="20" t="s">
        <v>152</v>
      </c>
      <c r="G7" s="20" t="s">
        <v>153</v>
      </c>
      <c r="I7" s="20" t="s">
        <v>152</v>
      </c>
      <c r="K7" s="20" t="s">
        <v>153</v>
      </c>
    </row>
    <row r="8" spans="1:11" x14ac:dyDescent="0.55000000000000004">
      <c r="A8" s="4" t="s">
        <v>87</v>
      </c>
      <c r="C8" s="4" t="s">
        <v>88</v>
      </c>
      <c r="E8" s="5">
        <v>8900988</v>
      </c>
      <c r="G8" s="8">
        <f>E8/E9</f>
        <v>1</v>
      </c>
      <c r="I8" s="5">
        <v>266419941</v>
      </c>
      <c r="K8" s="8">
        <f>I8/I9</f>
        <v>1</v>
      </c>
    </row>
    <row r="9" spans="1:11" ht="24.75" thickBot="1" x14ac:dyDescent="0.6">
      <c r="E9" s="6">
        <f>SUM(E8)</f>
        <v>8900988</v>
      </c>
      <c r="G9" s="9">
        <f>SUM(G8)</f>
        <v>1</v>
      </c>
      <c r="I9" s="6">
        <f>SUM(I8)</f>
        <v>266419941</v>
      </c>
      <c r="K9" s="9">
        <f>SUM(K8)</f>
        <v>1</v>
      </c>
    </row>
    <row r="10" spans="1:11" ht="24.75" thickTop="1" x14ac:dyDescent="0.55000000000000004">
      <c r="E10" s="5"/>
      <c r="I10" s="5"/>
    </row>
    <row r="14" spans="1:11" x14ac:dyDescent="0.55000000000000004">
      <c r="G14" s="16"/>
      <c r="H14" s="16"/>
      <c r="I14" s="16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3.5703125" style="1" customWidth="1"/>
    <col min="4" max="4" width="1" style="1" customWidth="1"/>
    <col min="5" max="5" width="22.570312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1" t="s">
        <v>0</v>
      </c>
      <c r="B2" s="21"/>
      <c r="C2" s="21"/>
      <c r="D2" s="21"/>
      <c r="E2" s="21"/>
    </row>
    <row r="3" spans="1:5" ht="24.75" x14ac:dyDescent="0.55000000000000004">
      <c r="A3" s="21" t="s">
        <v>94</v>
      </c>
      <c r="B3" s="21"/>
      <c r="C3" s="21"/>
      <c r="D3" s="21"/>
      <c r="E3" s="21"/>
    </row>
    <row r="4" spans="1:5" ht="24.75" x14ac:dyDescent="0.55000000000000004">
      <c r="A4" s="21" t="s">
        <v>2</v>
      </c>
      <c r="B4" s="21"/>
      <c r="C4" s="21"/>
      <c r="D4" s="21"/>
      <c r="E4" s="21"/>
    </row>
    <row r="5" spans="1:5" ht="24.75" x14ac:dyDescent="0.55000000000000004">
      <c r="C5" s="19" t="s">
        <v>96</v>
      </c>
      <c r="E5" s="17" t="s">
        <v>161</v>
      </c>
    </row>
    <row r="6" spans="1:5" ht="24.75" x14ac:dyDescent="0.55000000000000004">
      <c r="A6" s="19" t="s">
        <v>154</v>
      </c>
      <c r="C6" s="20"/>
      <c r="E6" s="20" t="s">
        <v>162</v>
      </c>
    </row>
    <row r="7" spans="1:5" ht="24.75" x14ac:dyDescent="0.55000000000000004">
      <c r="A7" s="20" t="s">
        <v>154</v>
      </c>
      <c r="C7" s="20" t="s">
        <v>84</v>
      </c>
      <c r="E7" s="20" t="s">
        <v>84</v>
      </c>
    </row>
    <row r="8" spans="1:5" x14ac:dyDescent="0.55000000000000004">
      <c r="A8" s="1" t="s">
        <v>160</v>
      </c>
      <c r="C8" s="5">
        <v>0</v>
      </c>
      <c r="D8" s="4"/>
      <c r="E8" s="5">
        <v>28211545</v>
      </c>
    </row>
    <row r="9" spans="1:5" ht="25.5" thickBot="1" x14ac:dyDescent="0.65">
      <c r="A9" s="2" t="s">
        <v>103</v>
      </c>
      <c r="C9" s="6">
        <f>SUM(C8)</f>
        <v>0</v>
      </c>
      <c r="D9" s="4"/>
      <c r="E9" s="6">
        <f>SUM(E8)</f>
        <v>28211545</v>
      </c>
    </row>
    <row r="10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0"/>
  <sheetViews>
    <sheetView rightToLeft="1" topLeftCell="A10" workbookViewId="0">
      <selection activeCell="E43" sqref="E43"/>
    </sheetView>
  </sheetViews>
  <sheetFormatPr defaultRowHeight="24" x14ac:dyDescent="0.55000000000000004"/>
  <cols>
    <col min="1" max="1" width="35.7109375" style="4" bestFit="1" customWidth="1"/>
    <col min="2" max="2" width="1" style="4" customWidth="1"/>
    <col min="3" max="3" width="9.140625" style="4" bestFit="1" customWidth="1"/>
    <col min="4" max="4" width="1" style="4" customWidth="1"/>
    <col min="5" max="5" width="17.28515625" style="4" bestFit="1" customWidth="1"/>
    <col min="6" max="6" width="1" style="4" customWidth="1"/>
    <col min="7" max="7" width="22.28515625" style="4" bestFit="1" customWidth="1"/>
    <col min="8" max="8" width="1" style="4" customWidth="1"/>
    <col min="9" max="9" width="9.140625" style="4" bestFit="1" customWidth="1"/>
    <col min="10" max="10" width="1" style="4" customWidth="1"/>
    <col min="11" max="11" width="17.28515625" style="4" bestFit="1" customWidth="1"/>
    <col min="12" max="12" width="1" style="4" customWidth="1"/>
    <col min="13" max="13" width="8.7109375" style="4" bestFit="1" customWidth="1"/>
    <col min="14" max="14" width="1" style="4" customWidth="1"/>
    <col min="15" max="15" width="14.42578125" style="4" bestFit="1" customWidth="1"/>
    <col min="16" max="16" width="1" style="4" customWidth="1"/>
    <col min="17" max="17" width="9.140625" style="4" bestFit="1" customWidth="1"/>
    <col min="18" max="18" width="1.28515625" style="4" customWidth="1"/>
    <col min="19" max="19" width="12.140625" style="4" bestFit="1" customWidth="1"/>
    <col min="20" max="20" width="1" style="4" customWidth="1"/>
    <col min="21" max="21" width="17.28515625" style="4" bestFit="1" customWidth="1"/>
    <col min="22" max="22" width="1" style="4" customWidth="1"/>
    <col min="23" max="23" width="22.28515625" style="4" bestFit="1" customWidth="1"/>
    <col min="24" max="24" width="1" style="4" customWidth="1"/>
    <col min="25" max="25" width="33.4257812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19" t="s">
        <v>3</v>
      </c>
      <c r="C6" s="20" t="s">
        <v>158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4" t="s">
        <v>15</v>
      </c>
      <c r="C9" s="7">
        <v>414158</v>
      </c>
      <c r="D9" s="7"/>
      <c r="E9" s="7">
        <v>1136207155</v>
      </c>
      <c r="F9" s="7"/>
      <c r="G9" s="7">
        <v>1023120744.3092999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414158</v>
      </c>
      <c r="R9" s="7"/>
      <c r="S9" s="7">
        <v>2919</v>
      </c>
      <c r="T9" s="7"/>
      <c r="U9" s="7">
        <v>1136207155</v>
      </c>
      <c r="V9" s="7"/>
      <c r="W9" s="7">
        <v>1201806620.78022</v>
      </c>
      <c r="Y9" s="8">
        <v>1.6332259403298861E-2</v>
      </c>
    </row>
    <row r="10" spans="1:25" x14ac:dyDescent="0.55000000000000004">
      <c r="A10" s="4" t="s">
        <v>16</v>
      </c>
      <c r="C10" s="7">
        <v>214208</v>
      </c>
      <c r="D10" s="7"/>
      <c r="E10" s="7">
        <v>1002641201</v>
      </c>
      <c r="F10" s="7"/>
      <c r="G10" s="7">
        <v>971248142.16768003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214208</v>
      </c>
      <c r="R10" s="7"/>
      <c r="S10" s="7">
        <v>3739</v>
      </c>
      <c r="T10" s="7"/>
      <c r="U10" s="7">
        <v>1002641201</v>
      </c>
      <c r="V10" s="7"/>
      <c r="W10" s="7">
        <v>796206271.33632004</v>
      </c>
      <c r="Y10" s="8">
        <v>1.6332259403298861E-2</v>
      </c>
    </row>
    <row r="11" spans="1:25" x14ac:dyDescent="0.55000000000000004">
      <c r="A11" s="4" t="s">
        <v>17</v>
      </c>
      <c r="C11" s="7">
        <v>21424</v>
      </c>
      <c r="D11" s="7"/>
      <c r="E11" s="7">
        <v>492107578</v>
      </c>
      <c r="F11" s="7"/>
      <c r="G11" s="7">
        <v>583560066.33599997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21424</v>
      </c>
      <c r="R11" s="7"/>
      <c r="S11" s="7">
        <v>32505</v>
      </c>
      <c r="T11" s="7"/>
      <c r="U11" s="7">
        <v>492107578</v>
      </c>
      <c r="V11" s="7"/>
      <c r="W11" s="7">
        <v>692285399.86319995</v>
      </c>
      <c r="Y11" s="8">
        <v>1.6332259403298861E-2</v>
      </c>
    </row>
    <row r="12" spans="1:25" x14ac:dyDescent="0.55000000000000004">
      <c r="A12" s="4" t="s">
        <v>18</v>
      </c>
      <c r="C12" s="7">
        <v>183984</v>
      </c>
      <c r="D12" s="7"/>
      <c r="E12" s="7">
        <v>1456612592</v>
      </c>
      <c r="F12" s="7"/>
      <c r="G12" s="7">
        <v>1539472113.29808</v>
      </c>
      <c r="H12" s="7"/>
      <c r="I12" s="7">
        <v>5989</v>
      </c>
      <c r="J12" s="7"/>
      <c r="K12" s="7">
        <v>53702020</v>
      </c>
      <c r="L12" s="7"/>
      <c r="M12" s="7">
        <v>0</v>
      </c>
      <c r="N12" s="7"/>
      <c r="O12" s="7">
        <v>0</v>
      </c>
      <c r="P12" s="7"/>
      <c r="Q12" s="7">
        <v>189973</v>
      </c>
      <c r="R12" s="7"/>
      <c r="S12" s="7">
        <v>10360</v>
      </c>
      <c r="T12" s="7"/>
      <c r="U12" s="7">
        <v>1510314612</v>
      </c>
      <c r="V12" s="7"/>
      <c r="W12" s="7">
        <v>1956528051.5508001</v>
      </c>
      <c r="Y12" s="8">
        <v>1.4200572312380496E-2</v>
      </c>
    </row>
    <row r="13" spans="1:25" x14ac:dyDescent="0.55000000000000004">
      <c r="A13" s="4" t="s">
        <v>19</v>
      </c>
      <c r="C13" s="7">
        <v>123833</v>
      </c>
      <c r="D13" s="7"/>
      <c r="E13" s="7">
        <v>1140726605</v>
      </c>
      <c r="F13" s="7"/>
      <c r="G13" s="7">
        <v>865418474.11889994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123833</v>
      </c>
      <c r="R13" s="7"/>
      <c r="S13" s="7">
        <v>6900</v>
      </c>
      <c r="T13" s="7"/>
      <c r="U13" s="7">
        <v>1140726605</v>
      </c>
      <c r="V13" s="7"/>
      <c r="W13" s="7">
        <v>849415003.04700005</v>
      </c>
      <c r="Y13" s="8">
        <v>4.013347397292838E-2</v>
      </c>
    </row>
    <row r="14" spans="1:25" x14ac:dyDescent="0.55000000000000004">
      <c r="A14" s="4" t="s">
        <v>20</v>
      </c>
      <c r="C14" s="7">
        <v>135768</v>
      </c>
      <c r="D14" s="7"/>
      <c r="E14" s="7">
        <v>1010645977</v>
      </c>
      <c r="F14" s="7"/>
      <c r="G14" s="7">
        <v>1085145344.8992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135768</v>
      </c>
      <c r="R14" s="7"/>
      <c r="S14" s="7">
        <v>9800</v>
      </c>
      <c r="T14" s="7"/>
      <c r="U14" s="7">
        <v>1010645977</v>
      </c>
      <c r="V14" s="7"/>
      <c r="W14" s="7">
        <v>1322689599.5039999</v>
      </c>
      <c r="Y14" s="8">
        <v>1.7423708742627518E-2</v>
      </c>
    </row>
    <row r="15" spans="1:25" x14ac:dyDescent="0.55000000000000004">
      <c r="A15" s="4" t="s">
        <v>21</v>
      </c>
      <c r="C15" s="7">
        <v>238228</v>
      </c>
      <c r="D15" s="7"/>
      <c r="E15" s="7">
        <v>1368302398</v>
      </c>
      <c r="F15" s="7"/>
      <c r="G15" s="7">
        <v>1432790264.3340001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238228</v>
      </c>
      <c r="R15" s="7"/>
      <c r="S15" s="7">
        <v>6860</v>
      </c>
      <c r="T15" s="7"/>
      <c r="U15" s="7">
        <v>1368302398</v>
      </c>
      <c r="V15" s="7"/>
      <c r="W15" s="7">
        <v>1624618382.3687999</v>
      </c>
      <c r="Y15" s="8">
        <v>2.7131800422631736E-2</v>
      </c>
    </row>
    <row r="16" spans="1:25" x14ac:dyDescent="0.55000000000000004">
      <c r="A16" s="4" t="s">
        <v>22</v>
      </c>
      <c r="C16" s="7">
        <v>5505</v>
      </c>
      <c r="D16" s="7"/>
      <c r="E16" s="7">
        <v>167155654</v>
      </c>
      <c r="F16" s="7"/>
      <c r="G16" s="7">
        <v>175560223.64399999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5505</v>
      </c>
      <c r="R16" s="7"/>
      <c r="S16" s="7">
        <v>34892</v>
      </c>
      <c r="T16" s="7"/>
      <c r="U16" s="7">
        <v>167155654</v>
      </c>
      <c r="V16" s="7"/>
      <c r="W16" s="7">
        <v>190949106.09060001</v>
      </c>
      <c r="Y16" s="8">
        <v>3.3325144259014637E-2</v>
      </c>
    </row>
    <row r="17" spans="1:25" x14ac:dyDescent="0.55000000000000004">
      <c r="A17" s="4" t="s">
        <v>23</v>
      </c>
      <c r="C17" s="7">
        <v>74646</v>
      </c>
      <c r="D17" s="7"/>
      <c r="E17" s="7">
        <v>598323432</v>
      </c>
      <c r="F17" s="7"/>
      <c r="G17" s="7">
        <v>707780023.80227995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74646</v>
      </c>
      <c r="R17" s="7"/>
      <c r="S17" s="7">
        <v>9408</v>
      </c>
      <c r="T17" s="7"/>
      <c r="U17" s="7">
        <v>598323432</v>
      </c>
      <c r="V17" s="7"/>
      <c r="W17" s="7">
        <v>698133200.24448001</v>
      </c>
      <c r="Y17" s="8">
        <v>3.9168623078860362E-3</v>
      </c>
    </row>
    <row r="18" spans="1:25" x14ac:dyDescent="0.55000000000000004">
      <c r="A18" s="4" t="s">
        <v>24</v>
      </c>
      <c r="C18" s="7">
        <v>253441</v>
      </c>
      <c r="D18" s="7"/>
      <c r="E18" s="7">
        <v>2379878189</v>
      </c>
      <c r="F18" s="7"/>
      <c r="G18" s="7">
        <v>2335560115.3677001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253441</v>
      </c>
      <c r="R18" s="7"/>
      <c r="S18" s="7">
        <v>10510</v>
      </c>
      <c r="T18" s="7"/>
      <c r="U18" s="7">
        <v>2379878189</v>
      </c>
      <c r="V18" s="7"/>
      <c r="W18" s="7">
        <v>2647975923.6801</v>
      </c>
      <c r="Y18" s="8">
        <v>1.4320525892506762E-2</v>
      </c>
    </row>
    <row r="19" spans="1:25" x14ac:dyDescent="0.55000000000000004">
      <c r="A19" s="4" t="s">
        <v>25</v>
      </c>
      <c r="C19" s="7">
        <v>135830</v>
      </c>
      <c r="D19" s="7"/>
      <c r="E19" s="7">
        <v>897312410</v>
      </c>
      <c r="F19" s="7"/>
      <c r="G19" s="7">
        <v>785874374.76600003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135830</v>
      </c>
      <c r="R19" s="7"/>
      <c r="S19" s="7">
        <v>6600</v>
      </c>
      <c r="T19" s="7"/>
      <c r="U19" s="7">
        <v>897312410</v>
      </c>
      <c r="V19" s="7"/>
      <c r="W19" s="7">
        <v>891197744.58000004</v>
      </c>
      <c r="Y19" s="8">
        <v>5.4316866415343078E-2</v>
      </c>
    </row>
    <row r="20" spans="1:25" x14ac:dyDescent="0.55000000000000004">
      <c r="A20" s="4" t="s">
        <v>26</v>
      </c>
      <c r="C20" s="7">
        <v>58874</v>
      </c>
      <c r="D20" s="7"/>
      <c r="E20" s="7">
        <v>1126050813</v>
      </c>
      <c r="F20" s="7"/>
      <c r="G20" s="7">
        <v>755586566.92739999</v>
      </c>
      <c r="H20" s="7"/>
      <c r="I20" s="7">
        <v>16574</v>
      </c>
      <c r="J20" s="7"/>
      <c r="K20" s="7">
        <v>222450256</v>
      </c>
      <c r="L20" s="7"/>
      <c r="M20" s="7">
        <v>0</v>
      </c>
      <c r="N20" s="7"/>
      <c r="O20" s="7">
        <v>0</v>
      </c>
      <c r="P20" s="7"/>
      <c r="Q20" s="7">
        <v>75448</v>
      </c>
      <c r="R20" s="7"/>
      <c r="S20" s="7">
        <v>16000</v>
      </c>
      <c r="T20" s="7"/>
      <c r="U20" s="7">
        <v>1348501069</v>
      </c>
      <c r="V20" s="7"/>
      <c r="W20" s="7">
        <v>1200057780.48</v>
      </c>
      <c r="Y20" s="8">
        <v>1.8280781335327172E-2</v>
      </c>
    </row>
    <row r="21" spans="1:25" x14ac:dyDescent="0.55000000000000004">
      <c r="A21" s="4" t="s">
        <v>27</v>
      </c>
      <c r="C21" s="7">
        <v>616525</v>
      </c>
      <c r="D21" s="7"/>
      <c r="E21" s="7">
        <v>2433926168</v>
      </c>
      <c r="F21" s="7"/>
      <c r="G21" s="7">
        <v>2077709533.6724999</v>
      </c>
      <c r="H21" s="7"/>
      <c r="I21" s="7">
        <v>66707</v>
      </c>
      <c r="J21" s="7"/>
      <c r="K21" s="7">
        <v>248632487</v>
      </c>
      <c r="L21" s="7"/>
      <c r="M21" s="7">
        <v>0</v>
      </c>
      <c r="N21" s="7"/>
      <c r="O21" s="7">
        <v>0</v>
      </c>
      <c r="P21" s="7"/>
      <c r="Q21" s="7">
        <v>683232</v>
      </c>
      <c r="R21" s="7"/>
      <c r="S21" s="7">
        <v>3611</v>
      </c>
      <c r="T21" s="7"/>
      <c r="U21" s="7">
        <v>2682558655</v>
      </c>
      <c r="V21" s="7"/>
      <c r="W21" s="7">
        <v>2452619234.0707202</v>
      </c>
      <c r="Y21" s="8">
        <v>2.4616303180897057E-2</v>
      </c>
    </row>
    <row r="22" spans="1:25" x14ac:dyDescent="0.55000000000000004">
      <c r="A22" s="4" t="s">
        <v>28</v>
      </c>
      <c r="C22" s="7">
        <v>9281</v>
      </c>
      <c r="D22" s="7"/>
      <c r="E22" s="7">
        <v>67113425</v>
      </c>
      <c r="F22" s="7"/>
      <c r="G22" s="7">
        <v>58172041.607550003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9281</v>
      </c>
      <c r="R22" s="7"/>
      <c r="S22" s="7">
        <v>7160</v>
      </c>
      <c r="T22" s="7"/>
      <c r="U22" s="7">
        <v>67113425</v>
      </c>
      <c r="V22" s="7"/>
      <c r="W22" s="7">
        <v>66060557.955600001</v>
      </c>
      <c r="Y22" s="8">
        <v>5.0309593117287874E-2</v>
      </c>
    </row>
    <row r="23" spans="1:25" x14ac:dyDescent="0.55000000000000004">
      <c r="A23" s="4" t="s">
        <v>29</v>
      </c>
      <c r="C23" s="7">
        <v>84689</v>
      </c>
      <c r="D23" s="7"/>
      <c r="E23" s="7">
        <v>1222158765</v>
      </c>
      <c r="F23" s="7"/>
      <c r="G23" s="7">
        <v>1285584075.9333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84689</v>
      </c>
      <c r="R23" s="7"/>
      <c r="S23" s="7">
        <v>15260</v>
      </c>
      <c r="T23" s="7"/>
      <c r="U23" s="7">
        <v>1222158765</v>
      </c>
      <c r="V23" s="7"/>
      <c r="W23" s="7">
        <v>1284742174.1154001</v>
      </c>
      <c r="Y23" s="8">
        <v>1.3550736884384311E-3</v>
      </c>
    </row>
    <row r="24" spans="1:25" x14ac:dyDescent="0.55000000000000004">
      <c r="A24" s="4" t="s">
        <v>30</v>
      </c>
      <c r="C24" s="7">
        <v>62578</v>
      </c>
      <c r="D24" s="7"/>
      <c r="E24" s="7">
        <v>1194599715</v>
      </c>
      <c r="F24" s="7"/>
      <c r="G24" s="7">
        <v>1754305519.3559999</v>
      </c>
      <c r="H24" s="7"/>
      <c r="I24" s="7">
        <v>0</v>
      </c>
      <c r="J24" s="7"/>
      <c r="K24" s="7">
        <v>0</v>
      </c>
      <c r="L24" s="7"/>
      <c r="M24" s="7">
        <v>-12976</v>
      </c>
      <c r="N24" s="7"/>
      <c r="O24" s="7">
        <v>381050833</v>
      </c>
      <c r="P24" s="7"/>
      <c r="Q24" s="7">
        <v>49602</v>
      </c>
      <c r="R24" s="7"/>
      <c r="S24" s="7">
        <v>36350</v>
      </c>
      <c r="T24" s="7"/>
      <c r="U24" s="7">
        <v>946890842</v>
      </c>
      <c r="V24" s="7"/>
      <c r="W24" s="7">
        <v>1792412837.3970001</v>
      </c>
      <c r="Y24" s="8">
        <v>2.6353400129333682E-2</v>
      </c>
    </row>
    <row r="25" spans="1:25" x14ac:dyDescent="0.55000000000000004">
      <c r="A25" s="4" t="s">
        <v>31</v>
      </c>
      <c r="C25" s="7">
        <v>169283</v>
      </c>
      <c r="D25" s="7"/>
      <c r="E25" s="7">
        <v>1705904628</v>
      </c>
      <c r="F25" s="7"/>
      <c r="G25" s="7">
        <v>1696322105.1503999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169283</v>
      </c>
      <c r="R25" s="7"/>
      <c r="S25" s="7">
        <v>10490</v>
      </c>
      <c r="T25" s="7"/>
      <c r="U25" s="7">
        <v>1705904628</v>
      </c>
      <c r="V25" s="7"/>
      <c r="W25" s="7">
        <v>1765319333.6336999</v>
      </c>
      <c r="Y25" s="8">
        <v>3.6767044511013716E-2</v>
      </c>
    </row>
    <row r="26" spans="1:25" x14ac:dyDescent="0.55000000000000004">
      <c r="A26" s="4" t="s">
        <v>32</v>
      </c>
      <c r="C26" s="7">
        <v>58515</v>
      </c>
      <c r="D26" s="7"/>
      <c r="E26" s="7">
        <v>175111710</v>
      </c>
      <c r="F26" s="7"/>
      <c r="G26" s="7">
        <v>198070030.34325001</v>
      </c>
      <c r="H26" s="7"/>
      <c r="I26" s="7">
        <v>0</v>
      </c>
      <c r="J26" s="7"/>
      <c r="K26" s="7">
        <v>0</v>
      </c>
      <c r="L26" s="7"/>
      <c r="M26" s="7">
        <v>-58515</v>
      </c>
      <c r="N26" s="7"/>
      <c r="O26" s="7">
        <v>259439750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Y26" s="8">
        <v>3.6211286351932909E-2</v>
      </c>
    </row>
    <row r="27" spans="1:25" x14ac:dyDescent="0.55000000000000004">
      <c r="A27" s="4" t="s">
        <v>33</v>
      </c>
      <c r="C27" s="7">
        <v>70930</v>
      </c>
      <c r="D27" s="7"/>
      <c r="E27" s="7">
        <v>1536257503</v>
      </c>
      <c r="F27" s="7"/>
      <c r="G27" s="7">
        <v>1399667612.655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70930</v>
      </c>
      <c r="R27" s="7"/>
      <c r="S27" s="7">
        <v>25610</v>
      </c>
      <c r="T27" s="7"/>
      <c r="U27" s="7">
        <v>1536257503</v>
      </c>
      <c r="V27" s="7"/>
      <c r="W27" s="7">
        <v>1805818013.1029999</v>
      </c>
      <c r="Y27" s="8">
        <v>0</v>
      </c>
    </row>
    <row r="28" spans="1:25" x14ac:dyDescent="0.55000000000000004">
      <c r="A28" s="4" t="s">
        <v>34</v>
      </c>
      <c r="C28" s="7">
        <v>9753</v>
      </c>
      <c r="D28" s="7"/>
      <c r="E28" s="7">
        <v>21475220</v>
      </c>
      <c r="F28" s="7"/>
      <c r="G28" s="7">
        <v>30599171.043480001</v>
      </c>
      <c r="H28" s="7"/>
      <c r="I28" s="7">
        <v>0</v>
      </c>
      <c r="J28" s="7"/>
      <c r="K28" s="7">
        <v>0</v>
      </c>
      <c r="L28" s="7"/>
      <c r="M28" s="7">
        <v>-9753</v>
      </c>
      <c r="N28" s="7"/>
      <c r="O28" s="7">
        <v>43630000</v>
      </c>
      <c r="P28" s="7"/>
      <c r="Q28" s="7">
        <v>0</v>
      </c>
      <c r="R28" s="7"/>
      <c r="S28" s="7">
        <v>0</v>
      </c>
      <c r="T28" s="7"/>
      <c r="U28" s="7">
        <v>0</v>
      </c>
      <c r="V28" s="7"/>
      <c r="W28" s="7">
        <v>0</v>
      </c>
      <c r="Y28" s="8">
        <v>3.7042019495334977E-2</v>
      </c>
    </row>
    <row r="29" spans="1:25" x14ac:dyDescent="0.55000000000000004">
      <c r="A29" s="4" t="s">
        <v>35</v>
      </c>
      <c r="C29" s="7">
        <v>87944</v>
      </c>
      <c r="D29" s="7"/>
      <c r="E29" s="7">
        <v>1319006961</v>
      </c>
      <c r="F29" s="7"/>
      <c r="G29" s="7">
        <v>1312264407.6984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87944</v>
      </c>
      <c r="R29" s="7"/>
      <c r="S29" s="7">
        <v>17320</v>
      </c>
      <c r="T29" s="7"/>
      <c r="U29" s="7">
        <v>1319006961</v>
      </c>
      <c r="V29" s="7"/>
      <c r="W29" s="7">
        <v>1514218490.4288001</v>
      </c>
      <c r="Y29" s="8">
        <v>0</v>
      </c>
    </row>
    <row r="30" spans="1:25" x14ac:dyDescent="0.55000000000000004">
      <c r="A30" s="4" t="s">
        <v>36</v>
      </c>
      <c r="C30" s="7">
        <v>71319</v>
      </c>
      <c r="D30" s="7"/>
      <c r="E30" s="7">
        <v>878713919</v>
      </c>
      <c r="F30" s="7"/>
      <c r="G30" s="7">
        <v>725296065.05069995</v>
      </c>
      <c r="H30" s="7"/>
      <c r="I30" s="7">
        <v>55106</v>
      </c>
      <c r="J30" s="7"/>
      <c r="K30" s="7">
        <v>650815179</v>
      </c>
      <c r="L30" s="7"/>
      <c r="M30" s="7">
        <v>0</v>
      </c>
      <c r="N30" s="7"/>
      <c r="O30" s="7">
        <v>0</v>
      </c>
      <c r="P30" s="7"/>
      <c r="Q30" s="7">
        <v>126425</v>
      </c>
      <c r="R30" s="7"/>
      <c r="S30" s="7">
        <v>12990</v>
      </c>
      <c r="T30" s="7"/>
      <c r="U30" s="7">
        <v>1529529098</v>
      </c>
      <c r="V30" s="7"/>
      <c r="W30" s="7">
        <v>1632587834.1824999</v>
      </c>
      <c r="Y30" s="8">
        <v>3.106055562391883E-2</v>
      </c>
    </row>
    <row r="31" spans="1:25" x14ac:dyDescent="0.55000000000000004">
      <c r="A31" s="4" t="s">
        <v>37</v>
      </c>
      <c r="C31" s="7">
        <v>109093</v>
      </c>
      <c r="D31" s="7"/>
      <c r="E31" s="7">
        <v>2331288285</v>
      </c>
      <c r="F31" s="7"/>
      <c r="G31" s="7">
        <v>1521559704.4869001</v>
      </c>
      <c r="H31" s="7"/>
      <c r="I31" s="7">
        <v>0</v>
      </c>
      <c r="J31" s="7"/>
      <c r="K31" s="7">
        <v>0</v>
      </c>
      <c r="L31" s="7"/>
      <c r="M31" s="7">
        <v>-25646</v>
      </c>
      <c r="N31" s="7"/>
      <c r="O31" s="7">
        <v>417097336</v>
      </c>
      <c r="P31" s="7"/>
      <c r="Q31" s="7">
        <v>83447</v>
      </c>
      <c r="R31" s="7"/>
      <c r="S31" s="7">
        <v>18580</v>
      </c>
      <c r="T31" s="7"/>
      <c r="U31" s="7">
        <v>1783240111</v>
      </c>
      <c r="V31" s="7"/>
      <c r="W31" s="7">
        <v>1541313137.4186001</v>
      </c>
      <c r="Y31" s="8">
        <v>3.3488618422694592E-2</v>
      </c>
    </row>
    <row r="32" spans="1:25" x14ac:dyDescent="0.55000000000000004">
      <c r="A32" s="4" t="s">
        <v>38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110415</v>
      </c>
      <c r="J32" s="7"/>
      <c r="K32" s="7">
        <v>961490271</v>
      </c>
      <c r="L32" s="7"/>
      <c r="M32" s="7">
        <v>0</v>
      </c>
      <c r="N32" s="7"/>
      <c r="O32" s="7">
        <v>0</v>
      </c>
      <c r="P32" s="7"/>
      <c r="Q32" s="7">
        <v>110415</v>
      </c>
      <c r="R32" s="7"/>
      <c r="S32" s="7">
        <v>8800</v>
      </c>
      <c r="T32" s="7"/>
      <c r="U32" s="7">
        <v>961490271</v>
      </c>
      <c r="V32" s="7"/>
      <c r="W32" s="7">
        <v>965928969.72000003</v>
      </c>
      <c r="Y32" s="8">
        <v>3.1616337233545594E-2</v>
      </c>
    </row>
    <row r="33" spans="1:25" x14ac:dyDescent="0.55000000000000004">
      <c r="A33" s="4" t="s">
        <v>39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3732</v>
      </c>
      <c r="J33" s="7"/>
      <c r="K33" s="7">
        <v>635838423</v>
      </c>
      <c r="L33" s="7"/>
      <c r="M33" s="7">
        <v>0</v>
      </c>
      <c r="N33" s="7"/>
      <c r="O33" s="7">
        <v>0</v>
      </c>
      <c r="P33" s="7"/>
      <c r="Q33" s="7">
        <v>3732</v>
      </c>
      <c r="R33" s="7"/>
      <c r="S33" s="7">
        <v>171737</v>
      </c>
      <c r="T33" s="7"/>
      <c r="U33" s="7">
        <v>635838423</v>
      </c>
      <c r="V33" s="7"/>
      <c r="W33" s="7">
        <v>637147450.56923997</v>
      </c>
      <c r="Y33" s="8">
        <v>1.9813712936662491E-2</v>
      </c>
    </row>
    <row r="34" spans="1:25" x14ac:dyDescent="0.55000000000000004">
      <c r="A34" s="4" t="s">
        <v>40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57727</v>
      </c>
      <c r="J34" s="7"/>
      <c r="K34" s="7">
        <v>317774085</v>
      </c>
      <c r="L34" s="7"/>
      <c r="M34" s="7">
        <v>0</v>
      </c>
      <c r="N34" s="7"/>
      <c r="O34" s="7">
        <v>0</v>
      </c>
      <c r="P34" s="7"/>
      <c r="Q34" s="7">
        <v>57727</v>
      </c>
      <c r="R34" s="7"/>
      <c r="S34" s="7">
        <v>5580</v>
      </c>
      <c r="T34" s="7"/>
      <c r="U34" s="7">
        <v>317774085</v>
      </c>
      <c r="V34" s="7"/>
      <c r="W34" s="7">
        <v>320219380.87260002</v>
      </c>
      <c r="Y34" s="8">
        <v>1.3069549707743778E-2</v>
      </c>
    </row>
    <row r="35" spans="1:25" x14ac:dyDescent="0.55000000000000004">
      <c r="A35" s="4" t="s">
        <v>41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4850</v>
      </c>
      <c r="J35" s="7"/>
      <c r="K35" s="7">
        <v>101938403</v>
      </c>
      <c r="L35" s="7"/>
      <c r="M35" s="7">
        <v>0</v>
      </c>
      <c r="N35" s="7"/>
      <c r="O35" s="7">
        <v>0</v>
      </c>
      <c r="P35" s="7"/>
      <c r="Q35" s="7">
        <v>4850</v>
      </c>
      <c r="R35" s="7"/>
      <c r="S35" s="7">
        <v>18000</v>
      </c>
      <c r="T35" s="7"/>
      <c r="U35" s="7">
        <v>101938403</v>
      </c>
      <c r="V35" s="7"/>
      <c r="W35" s="7">
        <v>86785803</v>
      </c>
      <c r="Y35" s="8">
        <v>6.5685317720300205E-3</v>
      </c>
    </row>
    <row r="36" spans="1:25" x14ac:dyDescent="0.55000000000000004">
      <c r="A36" s="4" t="s">
        <v>42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181</v>
      </c>
      <c r="J36" s="7"/>
      <c r="K36" s="7">
        <v>5887603</v>
      </c>
      <c r="L36" s="7"/>
      <c r="M36" s="7">
        <v>-181</v>
      </c>
      <c r="N36" s="7"/>
      <c r="O36" s="7">
        <v>6447216</v>
      </c>
      <c r="P36" s="7"/>
      <c r="Q36" s="7">
        <v>0</v>
      </c>
      <c r="R36" s="7"/>
      <c r="S36" s="7">
        <v>0</v>
      </c>
      <c r="T36" s="7"/>
      <c r="U36" s="7">
        <v>0</v>
      </c>
      <c r="V36" s="7"/>
      <c r="W36" s="7">
        <v>0</v>
      </c>
      <c r="Y36" s="8">
        <v>1.7802023145844764E-3</v>
      </c>
    </row>
    <row r="37" spans="1:25" x14ac:dyDescent="0.55000000000000004">
      <c r="A37" s="4" t="s">
        <v>43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11938</v>
      </c>
      <c r="J37" s="7"/>
      <c r="K37" s="7">
        <v>170861575</v>
      </c>
      <c r="L37" s="7"/>
      <c r="M37" s="7">
        <v>0</v>
      </c>
      <c r="N37" s="7"/>
      <c r="O37" s="7">
        <v>0</v>
      </c>
      <c r="P37" s="7"/>
      <c r="Q37" s="7">
        <v>11938</v>
      </c>
      <c r="R37" s="7"/>
      <c r="S37" s="7">
        <v>14800</v>
      </c>
      <c r="T37" s="7"/>
      <c r="U37" s="7">
        <v>170861575</v>
      </c>
      <c r="V37" s="7"/>
      <c r="W37" s="7">
        <v>175641740.664</v>
      </c>
      <c r="Y37" s="8">
        <v>0</v>
      </c>
    </row>
    <row r="38" spans="1:25" ht="24.75" thickBot="1" x14ac:dyDescent="0.6">
      <c r="E38" s="6">
        <f>SUM(E9:E37)</f>
        <v>25661520303</v>
      </c>
      <c r="G38" s="6">
        <f>SUM(G9:G37)</f>
        <v>24320666720.968018</v>
      </c>
      <c r="K38" s="6">
        <f>SUM(K9:K37)</f>
        <v>3369390302</v>
      </c>
      <c r="O38" s="6">
        <f>SUM(O9:O37)</f>
        <v>1107665135</v>
      </c>
      <c r="U38" s="6">
        <f>SUM(U9:U37)</f>
        <v>28032679025</v>
      </c>
      <c r="W38" s="6">
        <f>SUM(W9:W37)</f>
        <v>30112678040.656685</v>
      </c>
      <c r="Y38" s="9">
        <f>SUM(Y9:Y37)</f>
        <v>0.62209874235596074</v>
      </c>
    </row>
    <row r="39" spans="1:25" ht="24.75" thickTop="1" x14ac:dyDescent="0.55000000000000004">
      <c r="W39" s="5"/>
    </row>
    <row r="40" spans="1:25" x14ac:dyDescent="0.55000000000000004">
      <c r="W40" s="5"/>
      <c r="Y40" s="5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K22" sqref="K22"/>
    </sheetView>
  </sheetViews>
  <sheetFormatPr defaultRowHeight="24" x14ac:dyDescent="0.55000000000000004"/>
  <cols>
    <col min="1" max="1" width="30.140625" style="4" bestFit="1" customWidth="1"/>
    <col min="2" max="2" width="1" style="4" customWidth="1"/>
    <col min="3" max="3" width="24.140625" style="4" bestFit="1" customWidth="1"/>
    <col min="4" max="4" width="1" style="4" customWidth="1"/>
    <col min="5" max="5" width="22" style="4" bestFit="1" customWidth="1"/>
    <col min="6" max="6" width="1" style="4" customWidth="1"/>
    <col min="7" max="7" width="14.140625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10.28515625" style="4" bestFit="1" customWidth="1"/>
    <col min="12" max="12" width="1" style="4" customWidth="1"/>
    <col min="13" max="13" width="10.28515625" style="4" bestFit="1" customWidth="1"/>
    <col min="14" max="14" width="1" style="4" customWidth="1"/>
    <col min="15" max="15" width="6.42578125" style="4" bestFit="1" customWidth="1"/>
    <col min="16" max="16" width="1" style="4" customWidth="1"/>
    <col min="17" max="17" width="17.140625" style="4" bestFit="1" customWidth="1"/>
    <col min="18" max="18" width="1" style="4" customWidth="1"/>
    <col min="19" max="19" width="22.140625" style="4" bestFit="1" customWidth="1"/>
    <col min="20" max="20" width="1" style="4" customWidth="1"/>
    <col min="21" max="21" width="6.42578125" style="4" bestFit="1" customWidth="1"/>
    <col min="22" max="22" width="1" style="4" customWidth="1"/>
    <col min="23" max="23" width="17.140625" style="4" bestFit="1" customWidth="1"/>
    <col min="24" max="24" width="1" style="4" customWidth="1"/>
    <col min="25" max="25" width="6.42578125" style="4" bestFit="1" customWidth="1"/>
    <col min="26" max="26" width="1" style="4" customWidth="1"/>
    <col min="27" max="27" width="14.28515625" style="4" bestFit="1" customWidth="1"/>
    <col min="28" max="28" width="1" style="4" customWidth="1"/>
    <col min="29" max="29" width="6.42578125" style="4" bestFit="1" customWidth="1"/>
    <col min="30" max="30" width="1.28515625" style="4" customWidth="1"/>
    <col min="31" max="31" width="21" style="4" bestFit="1" customWidth="1"/>
    <col min="32" max="32" width="1" style="4" customWidth="1"/>
    <col min="33" max="33" width="17.140625" style="4" bestFit="1" customWidth="1"/>
    <col min="34" max="34" width="1" style="4" customWidth="1"/>
    <col min="35" max="35" width="22.140625" style="4" bestFit="1" customWidth="1"/>
    <col min="36" max="36" width="1" style="4" customWidth="1"/>
    <col min="37" max="37" width="33.425781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 x14ac:dyDescent="0.55000000000000004">
      <c r="A6" s="20" t="s">
        <v>45</v>
      </c>
      <c r="B6" s="20" t="s">
        <v>45</v>
      </c>
      <c r="C6" s="20" t="s">
        <v>45</v>
      </c>
      <c r="D6" s="20" t="s">
        <v>45</v>
      </c>
      <c r="E6" s="20" t="s">
        <v>45</v>
      </c>
      <c r="F6" s="20" t="s">
        <v>45</v>
      </c>
      <c r="G6" s="20" t="s">
        <v>45</v>
      </c>
      <c r="H6" s="20" t="s">
        <v>45</v>
      </c>
      <c r="I6" s="20" t="s">
        <v>45</v>
      </c>
      <c r="J6" s="20" t="s">
        <v>45</v>
      </c>
      <c r="K6" s="20" t="s">
        <v>45</v>
      </c>
      <c r="L6" s="20" t="s">
        <v>45</v>
      </c>
      <c r="M6" s="20" t="s">
        <v>45</v>
      </c>
      <c r="O6" s="20" t="s">
        <v>158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 x14ac:dyDescent="0.55000000000000004">
      <c r="A7" s="19" t="s">
        <v>46</v>
      </c>
      <c r="C7" s="19" t="s">
        <v>47</v>
      </c>
      <c r="E7" s="19" t="s">
        <v>48</v>
      </c>
      <c r="G7" s="19" t="s">
        <v>49</v>
      </c>
      <c r="I7" s="19" t="s">
        <v>50</v>
      </c>
      <c r="K7" s="19" t="s">
        <v>51</v>
      </c>
      <c r="M7" s="19" t="s">
        <v>44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52</v>
      </c>
      <c r="AG7" s="19" t="s">
        <v>8</v>
      </c>
      <c r="AI7" s="19" t="s">
        <v>9</v>
      </c>
      <c r="AK7" s="19" t="s">
        <v>13</v>
      </c>
    </row>
    <row r="8" spans="1:37" ht="24.75" x14ac:dyDescent="0.55000000000000004">
      <c r="A8" s="20" t="s">
        <v>46</v>
      </c>
      <c r="C8" s="20" t="s">
        <v>47</v>
      </c>
      <c r="E8" s="20" t="s">
        <v>48</v>
      </c>
      <c r="G8" s="20" t="s">
        <v>49</v>
      </c>
      <c r="I8" s="20" t="s">
        <v>50</v>
      </c>
      <c r="K8" s="20" t="s">
        <v>51</v>
      </c>
      <c r="M8" s="20" t="s">
        <v>44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52</v>
      </c>
      <c r="AG8" s="20" t="s">
        <v>8</v>
      </c>
      <c r="AI8" s="20" t="s">
        <v>9</v>
      </c>
      <c r="AK8" s="20" t="s">
        <v>13</v>
      </c>
    </row>
    <row r="9" spans="1:37" x14ac:dyDescent="0.55000000000000004">
      <c r="A9" s="4" t="s">
        <v>53</v>
      </c>
      <c r="C9" s="4" t="s">
        <v>54</v>
      </c>
      <c r="E9" s="4" t="s">
        <v>54</v>
      </c>
      <c r="G9" s="4" t="s">
        <v>55</v>
      </c>
      <c r="I9" s="4" t="s">
        <v>56</v>
      </c>
      <c r="K9" s="5">
        <v>0</v>
      </c>
      <c r="M9" s="5">
        <v>0</v>
      </c>
      <c r="O9" s="5">
        <v>1903</v>
      </c>
      <c r="Q9" s="5">
        <v>1661620111</v>
      </c>
      <c r="S9" s="5">
        <v>1713291431</v>
      </c>
      <c r="U9" s="5">
        <v>0</v>
      </c>
      <c r="W9" s="5">
        <v>0</v>
      </c>
      <c r="Y9" s="5">
        <v>0</v>
      </c>
      <c r="AA9" s="5">
        <v>0</v>
      </c>
      <c r="AC9" s="5">
        <v>1903</v>
      </c>
      <c r="AD9" s="5"/>
      <c r="AE9" s="5">
        <v>912511</v>
      </c>
      <c r="AG9" s="5">
        <v>1661620111</v>
      </c>
      <c r="AI9" s="5">
        <v>1736193690</v>
      </c>
      <c r="AK9" s="8">
        <v>3.5613843724012814E-2</v>
      </c>
    </row>
    <row r="10" spans="1:37" x14ac:dyDescent="0.55000000000000004">
      <c r="A10" s="4" t="s">
        <v>57</v>
      </c>
      <c r="C10" s="4" t="s">
        <v>54</v>
      </c>
      <c r="E10" s="4" t="s">
        <v>54</v>
      </c>
      <c r="G10" s="4" t="s">
        <v>58</v>
      </c>
      <c r="I10" s="4" t="s">
        <v>59</v>
      </c>
      <c r="K10" s="5">
        <v>0</v>
      </c>
      <c r="M10" s="5">
        <v>0</v>
      </c>
      <c r="O10" s="5">
        <v>1726</v>
      </c>
      <c r="Q10" s="5">
        <v>1494784871</v>
      </c>
      <c r="S10" s="5">
        <v>1529176262</v>
      </c>
      <c r="U10" s="5">
        <v>0</v>
      </c>
      <c r="W10" s="5">
        <v>0</v>
      </c>
      <c r="Y10" s="5">
        <v>0</v>
      </c>
      <c r="AA10" s="5">
        <v>0</v>
      </c>
      <c r="AC10" s="5">
        <v>1726</v>
      </c>
      <c r="AD10" s="5"/>
      <c r="AE10" s="5">
        <v>904132</v>
      </c>
      <c r="AG10" s="5">
        <v>1494784871</v>
      </c>
      <c r="AI10" s="5">
        <v>1560248985</v>
      </c>
      <c r="AK10" s="8">
        <v>3.2004760668344331E-2</v>
      </c>
    </row>
    <row r="11" spans="1:37" x14ac:dyDescent="0.55000000000000004">
      <c r="A11" s="4" t="s">
        <v>60</v>
      </c>
      <c r="C11" s="4" t="s">
        <v>54</v>
      </c>
      <c r="E11" s="4" t="s">
        <v>54</v>
      </c>
      <c r="G11" s="4" t="s">
        <v>61</v>
      </c>
      <c r="I11" s="4" t="s">
        <v>62</v>
      </c>
      <c r="K11" s="5">
        <v>0</v>
      </c>
      <c r="M11" s="5">
        <v>0</v>
      </c>
      <c r="O11" s="5">
        <v>3856</v>
      </c>
      <c r="Q11" s="5">
        <v>3257966057</v>
      </c>
      <c r="S11" s="5">
        <v>3736897098</v>
      </c>
      <c r="U11" s="5">
        <v>0</v>
      </c>
      <c r="W11" s="5">
        <v>0</v>
      </c>
      <c r="Y11" s="5">
        <v>0</v>
      </c>
      <c r="AA11" s="5">
        <v>0</v>
      </c>
      <c r="AC11" s="5">
        <v>3856</v>
      </c>
      <c r="AD11" s="5"/>
      <c r="AE11" s="5">
        <v>986000</v>
      </c>
      <c r="AG11" s="5">
        <v>3257966057</v>
      </c>
      <c r="AI11" s="5">
        <v>3801326884</v>
      </c>
      <c r="AK11" s="8">
        <v>7.797509135669338E-2</v>
      </c>
    </row>
    <row r="12" spans="1:37" x14ac:dyDescent="0.55000000000000004">
      <c r="A12" s="4" t="s">
        <v>63</v>
      </c>
      <c r="C12" s="4" t="s">
        <v>54</v>
      </c>
      <c r="E12" s="4" t="s">
        <v>54</v>
      </c>
      <c r="G12" s="4" t="s">
        <v>64</v>
      </c>
      <c r="I12" s="4" t="s">
        <v>65</v>
      </c>
      <c r="K12" s="5">
        <v>0</v>
      </c>
      <c r="M12" s="5">
        <v>0</v>
      </c>
      <c r="O12" s="5">
        <v>2871</v>
      </c>
      <c r="Q12" s="5">
        <v>1995951696</v>
      </c>
      <c r="S12" s="5">
        <v>2084714536</v>
      </c>
      <c r="U12" s="5">
        <v>0</v>
      </c>
      <c r="W12" s="5">
        <v>0</v>
      </c>
      <c r="Y12" s="5">
        <v>0</v>
      </c>
      <c r="AA12" s="5">
        <v>0</v>
      </c>
      <c r="AC12" s="5">
        <v>2871</v>
      </c>
      <c r="AD12" s="5"/>
      <c r="AE12" s="5">
        <v>741323</v>
      </c>
      <c r="AG12" s="5">
        <v>1995951696</v>
      </c>
      <c r="AI12" s="5">
        <v>2127952571</v>
      </c>
      <c r="AK12" s="8">
        <v>4.3649836278177742E-2</v>
      </c>
    </row>
    <row r="13" spans="1:37" x14ac:dyDescent="0.55000000000000004">
      <c r="A13" s="4" t="s">
        <v>66</v>
      </c>
      <c r="C13" s="4" t="s">
        <v>54</v>
      </c>
      <c r="E13" s="4" t="s">
        <v>54</v>
      </c>
      <c r="G13" s="4" t="s">
        <v>67</v>
      </c>
      <c r="I13" s="4" t="s">
        <v>68</v>
      </c>
      <c r="K13" s="5">
        <v>0</v>
      </c>
      <c r="M13" s="5">
        <v>0</v>
      </c>
      <c r="O13" s="5">
        <v>182</v>
      </c>
      <c r="Q13" s="5">
        <v>155374216</v>
      </c>
      <c r="S13" s="5">
        <v>179785409</v>
      </c>
      <c r="U13" s="5">
        <v>0</v>
      </c>
      <c r="W13" s="5">
        <v>0</v>
      </c>
      <c r="Y13" s="5">
        <v>182</v>
      </c>
      <c r="AA13" s="5">
        <v>182000000</v>
      </c>
      <c r="AC13" s="5">
        <v>0</v>
      </c>
      <c r="AD13" s="5"/>
      <c r="AE13" s="5">
        <v>0</v>
      </c>
      <c r="AG13" s="5">
        <v>0</v>
      </c>
      <c r="AI13" s="5">
        <v>0</v>
      </c>
      <c r="AK13" s="8">
        <v>0</v>
      </c>
    </row>
    <row r="14" spans="1:37" x14ac:dyDescent="0.55000000000000004">
      <c r="A14" s="4" t="s">
        <v>69</v>
      </c>
      <c r="C14" s="4" t="s">
        <v>54</v>
      </c>
      <c r="E14" s="4" t="s">
        <v>54</v>
      </c>
      <c r="G14" s="4" t="s">
        <v>70</v>
      </c>
      <c r="I14" s="4" t="s">
        <v>71</v>
      </c>
      <c r="K14" s="5">
        <v>0</v>
      </c>
      <c r="M14" s="5">
        <v>0</v>
      </c>
      <c r="O14" s="5">
        <v>4033</v>
      </c>
      <c r="Q14" s="5">
        <v>3435210314</v>
      </c>
      <c r="S14" s="5">
        <v>3991837457</v>
      </c>
      <c r="U14" s="5">
        <v>0</v>
      </c>
      <c r="W14" s="5">
        <v>0</v>
      </c>
      <c r="Y14" s="5">
        <v>4033</v>
      </c>
      <c r="AA14" s="5">
        <v>4033000000</v>
      </c>
      <c r="AC14" s="5">
        <v>0</v>
      </c>
      <c r="AD14" s="5"/>
      <c r="AE14" s="5">
        <v>0</v>
      </c>
      <c r="AG14" s="5">
        <v>0</v>
      </c>
      <c r="AI14" s="5">
        <v>0</v>
      </c>
      <c r="AK14" s="8">
        <v>0</v>
      </c>
    </row>
    <row r="15" spans="1:37" x14ac:dyDescent="0.55000000000000004">
      <c r="A15" s="4" t="s">
        <v>72</v>
      </c>
      <c r="C15" s="4" t="s">
        <v>54</v>
      </c>
      <c r="E15" s="4" t="s">
        <v>54</v>
      </c>
      <c r="G15" s="4" t="s">
        <v>73</v>
      </c>
      <c r="I15" s="4" t="s">
        <v>74</v>
      </c>
      <c r="K15" s="5">
        <v>0</v>
      </c>
      <c r="M15" s="5">
        <v>0</v>
      </c>
      <c r="O15" s="5">
        <v>1126</v>
      </c>
      <c r="Q15" s="5">
        <v>1018651594</v>
      </c>
      <c r="S15" s="5">
        <v>1042261855</v>
      </c>
      <c r="U15" s="5">
        <v>0</v>
      </c>
      <c r="W15" s="5">
        <v>0</v>
      </c>
      <c r="Y15" s="5">
        <v>0</v>
      </c>
      <c r="AA15" s="5">
        <v>0</v>
      </c>
      <c r="AC15" s="5">
        <v>1126</v>
      </c>
      <c r="AD15" s="5"/>
      <c r="AE15" s="5">
        <v>942708</v>
      </c>
      <c r="AG15" s="5">
        <v>1018651594</v>
      </c>
      <c r="AI15" s="5">
        <v>1061296816</v>
      </c>
      <c r="AK15" s="8">
        <v>2.1769955196055835E-2</v>
      </c>
    </row>
    <row r="16" spans="1:37" x14ac:dyDescent="0.55000000000000004">
      <c r="A16" s="4" t="s">
        <v>75</v>
      </c>
      <c r="C16" s="4" t="s">
        <v>54</v>
      </c>
      <c r="E16" s="4" t="s">
        <v>54</v>
      </c>
      <c r="G16" s="4" t="s">
        <v>76</v>
      </c>
      <c r="I16" s="4" t="s">
        <v>77</v>
      </c>
      <c r="K16" s="5">
        <v>0</v>
      </c>
      <c r="M16" s="5">
        <v>0</v>
      </c>
      <c r="O16" s="5">
        <v>1223</v>
      </c>
      <c r="Q16" s="5">
        <v>968546915</v>
      </c>
      <c r="S16" s="5">
        <v>1115870821</v>
      </c>
      <c r="U16" s="5">
        <v>0</v>
      </c>
      <c r="W16" s="5">
        <v>0</v>
      </c>
      <c r="Y16" s="5">
        <v>0</v>
      </c>
      <c r="AA16" s="5">
        <v>0</v>
      </c>
      <c r="AC16" s="5">
        <v>1223</v>
      </c>
      <c r="AD16" s="5"/>
      <c r="AE16" s="5">
        <v>923620</v>
      </c>
      <c r="AG16" s="5">
        <v>968546915</v>
      </c>
      <c r="AI16" s="5">
        <v>1129382522</v>
      </c>
      <c r="AK16" s="8">
        <v>2.3166569994353261E-2</v>
      </c>
    </row>
    <row r="17" spans="17:37" ht="24.75" thickBot="1" x14ac:dyDescent="0.6">
      <c r="Q17" s="6">
        <f>SUM(Q9:Q16)</f>
        <v>13988105774</v>
      </c>
      <c r="S17" s="6">
        <f>SUM(S9:S16)</f>
        <v>15393834869</v>
      </c>
      <c r="W17" s="6">
        <f>SUM(W9:W16)</f>
        <v>0</v>
      </c>
      <c r="AA17" s="6">
        <f>SUM(AA9:AA16)</f>
        <v>4215000000</v>
      </c>
      <c r="AG17" s="6">
        <f>SUM(AG9:AG16)</f>
        <v>10397521244</v>
      </c>
      <c r="AI17" s="6">
        <f>SUM(AI9:AI16)</f>
        <v>11416401468</v>
      </c>
      <c r="AK17" s="9">
        <f>SUM(AK9:AK16)</f>
        <v>0.23418005721763738</v>
      </c>
    </row>
    <row r="18" spans="17:37" ht="24.75" thickTop="1" x14ac:dyDescent="0.55000000000000004">
      <c r="Q18" s="5"/>
      <c r="S18" s="5"/>
      <c r="AG18" s="5"/>
      <c r="AI18" s="5"/>
    </row>
    <row r="19" spans="17:37" x14ac:dyDescent="0.55000000000000004">
      <c r="S19" s="5"/>
      <c r="AI19" s="5"/>
      <c r="AK19" s="10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G14" sqref="G14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8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79</v>
      </c>
      <c r="C6" s="20" t="s">
        <v>80</v>
      </c>
      <c r="D6" s="20" t="s">
        <v>80</v>
      </c>
      <c r="E6" s="20" t="s">
        <v>80</v>
      </c>
      <c r="F6" s="20" t="s">
        <v>80</v>
      </c>
      <c r="G6" s="20" t="s">
        <v>80</v>
      </c>
      <c r="H6" s="20" t="s">
        <v>80</v>
      </c>
      <c r="I6" s="20" t="s">
        <v>80</v>
      </c>
      <c r="K6" s="20" t="s">
        <v>158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 x14ac:dyDescent="0.55000000000000004">
      <c r="A7" s="20" t="s">
        <v>79</v>
      </c>
      <c r="C7" s="20" t="s">
        <v>81</v>
      </c>
      <c r="E7" s="20" t="s">
        <v>82</v>
      </c>
      <c r="G7" s="20" t="s">
        <v>83</v>
      </c>
      <c r="I7" s="20" t="s">
        <v>51</v>
      </c>
      <c r="K7" s="20" t="s">
        <v>84</v>
      </c>
      <c r="M7" s="20" t="s">
        <v>85</v>
      </c>
      <c r="O7" s="20" t="s">
        <v>86</v>
      </c>
      <c r="Q7" s="20" t="s">
        <v>84</v>
      </c>
      <c r="S7" s="20" t="s">
        <v>78</v>
      </c>
    </row>
    <row r="8" spans="1:19" x14ac:dyDescent="0.55000000000000004">
      <c r="A8" s="4" t="s">
        <v>87</v>
      </c>
      <c r="C8" s="4" t="s">
        <v>88</v>
      </c>
      <c r="D8" s="4"/>
      <c r="E8" s="4" t="s">
        <v>89</v>
      </c>
      <c r="F8" s="4"/>
      <c r="G8" s="4" t="s">
        <v>90</v>
      </c>
      <c r="H8" s="4"/>
      <c r="I8" s="12">
        <v>0.08</v>
      </c>
      <c r="J8" s="4"/>
      <c r="K8" s="5">
        <v>1318865398</v>
      </c>
      <c r="L8" s="4"/>
      <c r="M8" s="5">
        <v>4223900988</v>
      </c>
      <c r="N8" s="4"/>
      <c r="O8" s="5">
        <v>0</v>
      </c>
      <c r="P8" s="4"/>
      <c r="Q8" s="5">
        <f>K8+M8-O8</f>
        <v>5542766386</v>
      </c>
      <c r="R8" s="4"/>
      <c r="S8" s="8">
        <v>0.11369654031498945</v>
      </c>
    </row>
    <row r="9" spans="1:19" x14ac:dyDescent="0.55000000000000004">
      <c r="A9" s="4" t="s">
        <v>91</v>
      </c>
      <c r="C9" s="4" t="s">
        <v>92</v>
      </c>
      <c r="D9" s="4"/>
      <c r="E9" s="4" t="s">
        <v>89</v>
      </c>
      <c r="F9" s="4"/>
      <c r="G9" s="4" t="s">
        <v>93</v>
      </c>
      <c r="H9" s="4"/>
      <c r="I9" s="12">
        <v>0.1</v>
      </c>
      <c r="J9" s="4"/>
      <c r="K9" s="5">
        <v>480000</v>
      </c>
      <c r="L9" s="4"/>
      <c r="M9" s="5">
        <v>0</v>
      </c>
      <c r="N9" s="4"/>
      <c r="O9" s="5">
        <v>0</v>
      </c>
      <c r="P9" s="4"/>
      <c r="Q9" s="5">
        <f>K9+M9-O9</f>
        <v>480000</v>
      </c>
      <c r="R9" s="4"/>
      <c r="S9" s="8">
        <v>9.8460471812486272E-6</v>
      </c>
    </row>
    <row r="10" spans="1:19" ht="24.75" thickBot="1" x14ac:dyDescent="0.6">
      <c r="K10" s="6">
        <f>SUM(K8:K9)</f>
        <v>1319345398</v>
      </c>
      <c r="L10" s="4"/>
      <c r="M10" s="6">
        <f>SUM(M8:M9)</f>
        <v>4223900988</v>
      </c>
      <c r="N10" s="5">
        <f>SUM(M10)</f>
        <v>4223900988</v>
      </c>
      <c r="O10" s="6">
        <f>SUM(O8:O9)</f>
        <v>0</v>
      </c>
      <c r="P10" s="4"/>
      <c r="Q10" s="6">
        <f>SUM(Q8:Q9)</f>
        <v>5543246386</v>
      </c>
      <c r="R10" s="4"/>
      <c r="S10" s="9">
        <f>SUM(S8:S9)</f>
        <v>0.1137063863621707</v>
      </c>
    </row>
    <row r="11" spans="1:19" ht="24.75" thickTop="1" x14ac:dyDescent="0.55000000000000004"/>
    <row r="12" spans="1:19" x14ac:dyDescent="0.55000000000000004">
      <c r="S12" s="11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E21" sqref="E21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4.28515625" style="1" bestFit="1" customWidth="1"/>
    <col min="10" max="16384" width="9.140625" style="1"/>
  </cols>
  <sheetData>
    <row r="2" spans="1:9" ht="24.75" x14ac:dyDescent="0.55000000000000004">
      <c r="A2" s="21" t="s">
        <v>0</v>
      </c>
      <c r="B2" s="21"/>
      <c r="C2" s="21"/>
      <c r="D2" s="21"/>
      <c r="E2" s="21"/>
      <c r="F2" s="21"/>
      <c r="G2" s="21"/>
    </row>
    <row r="3" spans="1:9" ht="24.75" x14ac:dyDescent="0.55000000000000004">
      <c r="A3" s="21" t="s">
        <v>94</v>
      </c>
      <c r="B3" s="21"/>
      <c r="C3" s="21"/>
      <c r="D3" s="21"/>
      <c r="E3" s="21"/>
      <c r="F3" s="21"/>
      <c r="G3" s="21"/>
    </row>
    <row r="4" spans="1:9" ht="24.75" x14ac:dyDescent="0.55000000000000004">
      <c r="A4" s="21" t="s">
        <v>2</v>
      </c>
      <c r="B4" s="21"/>
      <c r="C4" s="21"/>
      <c r="D4" s="21"/>
      <c r="E4" s="21"/>
      <c r="F4" s="21"/>
      <c r="G4" s="21"/>
    </row>
    <row r="6" spans="1:9" ht="24.75" x14ac:dyDescent="0.55000000000000004">
      <c r="A6" s="20" t="s">
        <v>98</v>
      </c>
      <c r="C6" s="20" t="s">
        <v>84</v>
      </c>
      <c r="E6" s="20" t="s">
        <v>147</v>
      </c>
      <c r="G6" s="20" t="s">
        <v>13</v>
      </c>
    </row>
    <row r="7" spans="1:9" x14ac:dyDescent="0.55000000000000004">
      <c r="A7" s="4" t="s">
        <v>155</v>
      </c>
      <c r="C7" s="5">
        <f>'سرمایه‌گذاری در سهام'!I55</f>
        <v>4196518584</v>
      </c>
      <c r="E7" s="8">
        <f>C7/$C$10</f>
        <v>0.94452659018479768</v>
      </c>
      <c r="G7" s="8">
        <v>8.608149994802225E-2</v>
      </c>
      <c r="I7" s="3"/>
    </row>
    <row r="8" spans="1:9" x14ac:dyDescent="0.55000000000000004">
      <c r="A8" s="4" t="s">
        <v>156</v>
      </c>
      <c r="C8" s="5">
        <f>'سرمایه‌گذاری در اوراق بهادار'!I17</f>
        <v>237566605</v>
      </c>
      <c r="E8" s="8">
        <f t="shared" ref="E8:E9" si="0">C8/$C$10</f>
        <v>5.3470030185961574E-2</v>
      </c>
      <c r="G8" s="8">
        <v>4.8731083364980327E-3</v>
      </c>
      <c r="I8" s="3"/>
    </row>
    <row r="9" spans="1:9" x14ac:dyDescent="0.55000000000000004">
      <c r="A9" s="4" t="s">
        <v>157</v>
      </c>
      <c r="C9" s="5">
        <f>'درآمد سپرده بانکی'!E8</f>
        <v>8900988</v>
      </c>
      <c r="E9" s="8">
        <f t="shared" si="0"/>
        <v>2.0033796292407416E-3</v>
      </c>
      <c r="G9" s="8">
        <v>1.8258239126609969E-4</v>
      </c>
      <c r="I9" s="3"/>
    </row>
    <row r="10" spans="1:9" ht="24.75" thickBot="1" x14ac:dyDescent="0.6">
      <c r="A10" s="4" t="s">
        <v>149</v>
      </c>
      <c r="C10" s="6">
        <f>SUM(C7:C9)</f>
        <v>4442986177</v>
      </c>
      <c r="E10" s="18">
        <f>SUM(E7:E9)</f>
        <v>0.99999999999999989</v>
      </c>
      <c r="G10" s="9">
        <f>SUM(G7:G9)</f>
        <v>9.1137190675786392E-2</v>
      </c>
      <c r="I10" s="3"/>
    </row>
    <row r="11" spans="1:9" ht="24.75" thickTop="1" x14ac:dyDescent="0.55000000000000004">
      <c r="I11" s="3"/>
    </row>
    <row r="12" spans="1:9" x14ac:dyDescent="0.55000000000000004">
      <c r="I12" s="3"/>
    </row>
    <row r="13" spans="1:9" x14ac:dyDescent="0.55000000000000004">
      <c r="G13" s="11"/>
      <c r="I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0"/>
  <sheetViews>
    <sheetView rightToLeft="1" workbookViewId="0">
      <selection activeCell="E20" sqref="E20"/>
    </sheetView>
  </sheetViews>
  <sheetFormatPr defaultRowHeight="24" x14ac:dyDescent="0.55000000000000004"/>
  <cols>
    <col min="1" max="1" width="26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24.75" x14ac:dyDescent="0.55000000000000004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21" ht="24.75" x14ac:dyDescent="0.55000000000000004">
      <c r="A6" s="20" t="s">
        <v>95</v>
      </c>
      <c r="B6" s="20" t="s">
        <v>95</v>
      </c>
      <c r="C6" s="20" t="s">
        <v>95</v>
      </c>
      <c r="D6" s="20" t="s">
        <v>95</v>
      </c>
      <c r="E6" s="20" t="s">
        <v>95</v>
      </c>
      <c r="F6" s="20" t="s">
        <v>95</v>
      </c>
      <c r="G6" s="20" t="s">
        <v>95</v>
      </c>
      <c r="I6" s="20" t="s">
        <v>96</v>
      </c>
      <c r="J6" s="20" t="s">
        <v>96</v>
      </c>
      <c r="K6" s="20" t="s">
        <v>96</v>
      </c>
      <c r="L6" s="20" t="s">
        <v>96</v>
      </c>
      <c r="M6" s="20" t="s">
        <v>96</v>
      </c>
      <c r="O6" s="20" t="s">
        <v>97</v>
      </c>
      <c r="P6" s="20" t="s">
        <v>97</v>
      </c>
      <c r="Q6" s="20" t="s">
        <v>97</v>
      </c>
      <c r="R6" s="20" t="s">
        <v>97</v>
      </c>
      <c r="S6" s="20" t="s">
        <v>97</v>
      </c>
    </row>
    <row r="7" spans="1:21" ht="24.75" x14ac:dyDescent="0.55000000000000004">
      <c r="A7" s="20" t="s">
        <v>98</v>
      </c>
      <c r="C7" s="20" t="s">
        <v>99</v>
      </c>
      <c r="E7" s="20" t="s">
        <v>50</v>
      </c>
      <c r="G7" s="20" t="s">
        <v>51</v>
      </c>
      <c r="I7" s="20" t="s">
        <v>100</v>
      </c>
      <c r="K7" s="20" t="s">
        <v>101</v>
      </c>
      <c r="M7" s="20" t="s">
        <v>102</v>
      </c>
      <c r="O7" s="20" t="s">
        <v>100</v>
      </c>
      <c r="Q7" s="20" t="s">
        <v>101</v>
      </c>
      <c r="S7" s="20" t="s">
        <v>102</v>
      </c>
    </row>
    <row r="8" spans="1:21" x14ac:dyDescent="0.55000000000000004">
      <c r="A8" s="1" t="s">
        <v>87</v>
      </c>
      <c r="C8" s="5">
        <v>17</v>
      </c>
      <c r="D8" s="4"/>
      <c r="E8" s="4" t="s">
        <v>159</v>
      </c>
      <c r="F8" s="4"/>
      <c r="G8" s="12">
        <v>0.08</v>
      </c>
      <c r="H8" s="4"/>
      <c r="I8" s="5">
        <v>8900988</v>
      </c>
      <c r="J8" s="4"/>
      <c r="K8" s="5">
        <v>0</v>
      </c>
      <c r="L8" s="4"/>
      <c r="M8" s="5">
        <v>8900988</v>
      </c>
      <c r="N8" s="4"/>
      <c r="O8" s="5">
        <v>266419941</v>
      </c>
      <c r="P8" s="4"/>
      <c r="Q8" s="5">
        <v>0</v>
      </c>
      <c r="R8" s="4"/>
      <c r="S8" s="5">
        <v>266419941</v>
      </c>
      <c r="T8" s="4"/>
      <c r="U8" s="4"/>
    </row>
    <row r="9" spans="1:21" ht="24.75" thickBot="1" x14ac:dyDescent="0.6">
      <c r="I9" s="6">
        <f>SUM(I8)</f>
        <v>8900988</v>
      </c>
      <c r="J9" s="4"/>
      <c r="K9" s="6">
        <f>SUM(K8)</f>
        <v>0</v>
      </c>
      <c r="L9" s="4"/>
      <c r="M9" s="6">
        <f>SUM(M8)</f>
        <v>8900988</v>
      </c>
      <c r="N9" s="4"/>
      <c r="O9" s="6">
        <f>SUM(O8)</f>
        <v>266419941</v>
      </c>
      <c r="P9" s="4"/>
      <c r="Q9" s="6">
        <f>SUM(Q8)</f>
        <v>0</v>
      </c>
      <c r="R9" s="4"/>
      <c r="S9" s="6">
        <f>SUM(S8)</f>
        <v>266419941</v>
      </c>
    </row>
    <row r="10" spans="1:21" ht="24.75" thickTop="1" x14ac:dyDescent="0.55000000000000004">
      <c r="I10" s="3"/>
      <c r="S10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8"/>
  <sheetViews>
    <sheetView rightToLeft="1" topLeftCell="A13" workbookViewId="0">
      <selection activeCell="I33" sqref="I33"/>
    </sheetView>
  </sheetViews>
  <sheetFormatPr defaultRowHeight="24" x14ac:dyDescent="0.55000000000000004"/>
  <cols>
    <col min="1" max="1" width="27.7109375" style="4" bestFit="1" customWidth="1"/>
    <col min="2" max="2" width="1" style="4" customWidth="1"/>
    <col min="3" max="3" width="13.7109375" style="4" bestFit="1" customWidth="1"/>
    <col min="4" max="4" width="1" style="4" customWidth="1"/>
    <col min="5" max="5" width="36" style="4" bestFit="1" customWidth="1"/>
    <col min="6" max="6" width="1" style="4" customWidth="1"/>
    <col min="7" max="7" width="24.5703125" style="4" bestFit="1" customWidth="1"/>
    <col min="8" max="8" width="1" style="4" customWidth="1"/>
    <col min="9" max="9" width="24.140625" style="4" bestFit="1" customWidth="1"/>
    <col min="10" max="10" width="1" style="4" customWidth="1"/>
    <col min="11" max="11" width="13.42578125" style="4" bestFit="1" customWidth="1"/>
    <col min="12" max="12" width="1" style="4" customWidth="1"/>
    <col min="13" max="13" width="26.140625" style="4" bestFit="1" customWidth="1"/>
    <col min="14" max="14" width="1" style="4" customWidth="1"/>
    <col min="15" max="15" width="24.140625" style="4" bestFit="1" customWidth="1"/>
    <col min="16" max="16" width="1" style="4" customWidth="1"/>
    <col min="17" max="17" width="13.42578125" style="4" bestFit="1" customWidth="1"/>
    <col min="18" max="18" width="1" style="4" customWidth="1"/>
    <col min="19" max="19" width="26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3</v>
      </c>
      <c r="C6" s="20" t="s">
        <v>104</v>
      </c>
      <c r="D6" s="20" t="s">
        <v>104</v>
      </c>
      <c r="E6" s="20" t="s">
        <v>104</v>
      </c>
      <c r="F6" s="20" t="s">
        <v>104</v>
      </c>
      <c r="G6" s="20" t="s">
        <v>104</v>
      </c>
      <c r="I6" s="20" t="s">
        <v>96</v>
      </c>
      <c r="J6" s="20" t="s">
        <v>96</v>
      </c>
      <c r="K6" s="20" t="s">
        <v>96</v>
      </c>
      <c r="L6" s="20" t="s">
        <v>96</v>
      </c>
      <c r="M6" s="20" t="s">
        <v>96</v>
      </c>
      <c r="O6" s="20" t="s">
        <v>97</v>
      </c>
      <c r="P6" s="20" t="s">
        <v>97</v>
      </c>
      <c r="Q6" s="20" t="s">
        <v>97</v>
      </c>
      <c r="R6" s="20" t="s">
        <v>97</v>
      </c>
      <c r="S6" s="20" t="s">
        <v>97</v>
      </c>
    </row>
    <row r="7" spans="1:19" ht="24.75" x14ac:dyDescent="0.55000000000000004">
      <c r="A7" s="20" t="s">
        <v>3</v>
      </c>
      <c r="C7" s="20" t="s">
        <v>105</v>
      </c>
      <c r="E7" s="20" t="s">
        <v>106</v>
      </c>
      <c r="G7" s="20" t="s">
        <v>107</v>
      </c>
      <c r="I7" s="20" t="s">
        <v>108</v>
      </c>
      <c r="K7" s="20" t="s">
        <v>101</v>
      </c>
      <c r="M7" s="20" t="s">
        <v>109</v>
      </c>
      <c r="O7" s="20" t="s">
        <v>108</v>
      </c>
      <c r="Q7" s="20" t="s">
        <v>101</v>
      </c>
      <c r="S7" s="20" t="s">
        <v>109</v>
      </c>
    </row>
    <row r="8" spans="1:19" x14ac:dyDescent="0.55000000000000004">
      <c r="A8" s="4" t="s">
        <v>36</v>
      </c>
      <c r="C8" s="4" t="s">
        <v>4</v>
      </c>
      <c r="E8" s="5">
        <v>71319</v>
      </c>
      <c r="G8" s="5">
        <v>1150</v>
      </c>
      <c r="I8" s="5">
        <v>0</v>
      </c>
      <c r="K8" s="5">
        <v>0</v>
      </c>
      <c r="M8" s="5">
        <f>I8-K8</f>
        <v>0</v>
      </c>
      <c r="O8" s="5">
        <v>82016850</v>
      </c>
      <c r="Q8" s="5">
        <v>10399266</v>
      </c>
      <c r="S8" s="5">
        <f>O8-Q8</f>
        <v>71617584</v>
      </c>
    </row>
    <row r="9" spans="1:19" x14ac:dyDescent="0.55000000000000004">
      <c r="A9" s="4" t="s">
        <v>30</v>
      </c>
      <c r="C9" s="4" t="s">
        <v>110</v>
      </c>
      <c r="E9" s="5">
        <v>26599</v>
      </c>
      <c r="G9" s="5">
        <v>4500</v>
      </c>
      <c r="I9" s="5">
        <v>0</v>
      </c>
      <c r="K9" s="5">
        <v>0</v>
      </c>
      <c r="M9" s="5">
        <f t="shared" ref="M9:M25" si="0">I9-K9</f>
        <v>0</v>
      </c>
      <c r="O9" s="5">
        <v>119695500</v>
      </c>
      <c r="Q9" s="5">
        <v>13590199</v>
      </c>
      <c r="S9" s="5">
        <f t="shared" ref="S9:S25" si="1">O9-Q9</f>
        <v>106105301</v>
      </c>
    </row>
    <row r="10" spans="1:19" x14ac:dyDescent="0.55000000000000004">
      <c r="A10" s="4" t="s">
        <v>26</v>
      </c>
      <c r="C10" s="4" t="s">
        <v>111</v>
      </c>
      <c r="E10" s="5">
        <v>75448</v>
      </c>
      <c r="G10" s="5">
        <v>500</v>
      </c>
      <c r="I10" s="5">
        <v>37724000</v>
      </c>
      <c r="K10" s="5">
        <v>4464918</v>
      </c>
      <c r="M10" s="5">
        <f t="shared" si="0"/>
        <v>33259082</v>
      </c>
      <c r="O10" s="5">
        <v>37724000</v>
      </c>
      <c r="Q10" s="5">
        <v>4464918</v>
      </c>
      <c r="S10" s="5">
        <f t="shared" si="1"/>
        <v>33259082</v>
      </c>
    </row>
    <row r="11" spans="1:19" x14ac:dyDescent="0.55000000000000004">
      <c r="A11" s="4" t="s">
        <v>15</v>
      </c>
      <c r="C11" s="4" t="s">
        <v>6</v>
      </c>
      <c r="E11" s="5">
        <v>414158</v>
      </c>
      <c r="G11" s="5">
        <v>70</v>
      </c>
      <c r="I11" s="5">
        <v>28991060</v>
      </c>
      <c r="K11" s="5">
        <v>4136716</v>
      </c>
      <c r="M11" s="5">
        <f t="shared" si="0"/>
        <v>24854344</v>
      </c>
      <c r="O11" s="5">
        <v>28991060</v>
      </c>
      <c r="Q11" s="5">
        <v>4136716</v>
      </c>
      <c r="S11" s="5">
        <f t="shared" si="1"/>
        <v>24854344</v>
      </c>
    </row>
    <row r="12" spans="1:19" x14ac:dyDescent="0.55000000000000004">
      <c r="A12" s="4" t="s">
        <v>25</v>
      </c>
      <c r="C12" s="4" t="s">
        <v>112</v>
      </c>
      <c r="E12" s="5">
        <v>135830</v>
      </c>
      <c r="G12" s="5">
        <v>125</v>
      </c>
      <c r="I12" s="5">
        <v>16978750</v>
      </c>
      <c r="K12" s="5">
        <v>2362609</v>
      </c>
      <c r="M12" s="5">
        <f t="shared" si="0"/>
        <v>14616141</v>
      </c>
      <c r="O12" s="5">
        <v>16978750</v>
      </c>
      <c r="Q12" s="5">
        <v>2362609</v>
      </c>
      <c r="S12" s="5">
        <f t="shared" si="1"/>
        <v>14616141</v>
      </c>
    </row>
    <row r="13" spans="1:19" x14ac:dyDescent="0.55000000000000004">
      <c r="A13" s="4" t="s">
        <v>43</v>
      </c>
      <c r="C13" s="4" t="s">
        <v>6</v>
      </c>
      <c r="E13" s="5">
        <v>11938</v>
      </c>
      <c r="G13" s="5">
        <v>2000</v>
      </c>
      <c r="I13" s="5">
        <v>23876000</v>
      </c>
      <c r="K13" s="5">
        <v>3406851</v>
      </c>
      <c r="M13" s="5">
        <f t="shared" si="0"/>
        <v>20469149</v>
      </c>
      <c r="O13" s="5">
        <v>23876000</v>
      </c>
      <c r="Q13" s="5">
        <v>3406851</v>
      </c>
      <c r="S13" s="5">
        <f t="shared" si="1"/>
        <v>20469149</v>
      </c>
    </row>
    <row r="14" spans="1:19" x14ac:dyDescent="0.55000000000000004">
      <c r="A14" s="4" t="s">
        <v>20</v>
      </c>
      <c r="C14" s="4" t="s">
        <v>113</v>
      </c>
      <c r="E14" s="5">
        <v>135768</v>
      </c>
      <c r="G14" s="5">
        <v>600</v>
      </c>
      <c r="I14" s="5">
        <v>81460800</v>
      </c>
      <c r="K14" s="5">
        <v>4828862</v>
      </c>
      <c r="M14" s="5">
        <f t="shared" si="0"/>
        <v>76631938</v>
      </c>
      <c r="O14" s="5">
        <v>81460800</v>
      </c>
      <c r="Q14" s="5">
        <v>4828862</v>
      </c>
      <c r="S14" s="5">
        <f t="shared" si="1"/>
        <v>76631938</v>
      </c>
    </row>
    <row r="15" spans="1:19" x14ac:dyDescent="0.55000000000000004">
      <c r="A15" s="4" t="s">
        <v>17</v>
      </c>
      <c r="C15" s="4" t="s">
        <v>6</v>
      </c>
      <c r="E15" s="5">
        <v>21424</v>
      </c>
      <c r="G15" s="5">
        <v>4175</v>
      </c>
      <c r="I15" s="5">
        <v>89445200</v>
      </c>
      <c r="K15" s="5">
        <v>12762879</v>
      </c>
      <c r="M15" s="5">
        <f t="shared" si="0"/>
        <v>76682321</v>
      </c>
      <c r="O15" s="5">
        <v>89445200</v>
      </c>
      <c r="Q15" s="5">
        <v>12762879</v>
      </c>
      <c r="S15" s="5">
        <f t="shared" si="1"/>
        <v>76682321</v>
      </c>
    </row>
    <row r="16" spans="1:19" x14ac:dyDescent="0.55000000000000004">
      <c r="A16" s="4" t="s">
        <v>29</v>
      </c>
      <c r="C16" s="4" t="s">
        <v>114</v>
      </c>
      <c r="E16" s="5">
        <v>84689</v>
      </c>
      <c r="G16" s="5">
        <v>800</v>
      </c>
      <c r="I16" s="5">
        <v>67751200</v>
      </c>
      <c r="K16" s="5">
        <v>4016179</v>
      </c>
      <c r="M16" s="5">
        <f t="shared" si="0"/>
        <v>63735021</v>
      </c>
      <c r="O16" s="5">
        <v>67751200</v>
      </c>
      <c r="Q16" s="5">
        <v>4016179</v>
      </c>
      <c r="S16" s="5">
        <f t="shared" si="1"/>
        <v>63735021</v>
      </c>
    </row>
    <row r="17" spans="1:19" x14ac:dyDescent="0.55000000000000004">
      <c r="A17" s="4" t="s">
        <v>16</v>
      </c>
      <c r="C17" s="4" t="s">
        <v>115</v>
      </c>
      <c r="E17" s="5">
        <v>45743</v>
      </c>
      <c r="G17" s="5">
        <v>3850</v>
      </c>
      <c r="I17" s="5">
        <v>176110550</v>
      </c>
      <c r="K17" s="5">
        <v>24773644</v>
      </c>
      <c r="M17" s="5">
        <f t="shared" si="0"/>
        <v>151336906</v>
      </c>
      <c r="O17" s="5">
        <v>176110550</v>
      </c>
      <c r="Q17" s="5">
        <v>24773644</v>
      </c>
      <c r="S17" s="5">
        <f t="shared" si="1"/>
        <v>151336906</v>
      </c>
    </row>
    <row r="18" spans="1:19" x14ac:dyDescent="0.55000000000000004">
      <c r="A18" s="4" t="s">
        <v>27</v>
      </c>
      <c r="C18" s="4" t="s">
        <v>112</v>
      </c>
      <c r="E18" s="5">
        <v>683232</v>
      </c>
      <c r="G18" s="5">
        <v>56</v>
      </c>
      <c r="I18" s="5">
        <v>38260992</v>
      </c>
      <c r="K18" s="5">
        <v>5226664</v>
      </c>
      <c r="M18" s="5">
        <f t="shared" si="0"/>
        <v>33034328</v>
      </c>
      <c r="O18" s="5">
        <v>38260992</v>
      </c>
      <c r="Q18" s="5">
        <v>5226664</v>
      </c>
      <c r="S18" s="5">
        <f t="shared" si="1"/>
        <v>33034328</v>
      </c>
    </row>
    <row r="19" spans="1:19" x14ac:dyDescent="0.55000000000000004">
      <c r="A19" s="4" t="s">
        <v>28</v>
      </c>
      <c r="C19" s="4" t="s">
        <v>116</v>
      </c>
      <c r="E19" s="5">
        <v>9281</v>
      </c>
      <c r="G19" s="5">
        <v>105</v>
      </c>
      <c r="I19" s="5">
        <v>974505</v>
      </c>
      <c r="K19" s="5">
        <v>129625</v>
      </c>
      <c r="M19" s="5">
        <f t="shared" si="0"/>
        <v>844880</v>
      </c>
      <c r="O19" s="5">
        <v>974505</v>
      </c>
      <c r="Q19" s="5">
        <v>129625</v>
      </c>
      <c r="S19" s="5">
        <f t="shared" si="1"/>
        <v>844880</v>
      </c>
    </row>
    <row r="20" spans="1:19" x14ac:dyDescent="0.55000000000000004">
      <c r="A20" s="4" t="s">
        <v>35</v>
      </c>
      <c r="C20" s="4" t="s">
        <v>71</v>
      </c>
      <c r="E20" s="5">
        <v>87944</v>
      </c>
      <c r="G20" s="5">
        <v>1800</v>
      </c>
      <c r="I20" s="5">
        <v>158299200</v>
      </c>
      <c r="K20" s="5">
        <v>3291264</v>
      </c>
      <c r="M20" s="5">
        <f t="shared" si="0"/>
        <v>155007936</v>
      </c>
      <c r="O20" s="5">
        <v>158299200</v>
      </c>
      <c r="Q20" s="5">
        <v>3291264</v>
      </c>
      <c r="S20" s="5">
        <f t="shared" si="1"/>
        <v>155007936</v>
      </c>
    </row>
    <row r="21" spans="1:19" x14ac:dyDescent="0.55000000000000004">
      <c r="A21" s="4" t="s">
        <v>19</v>
      </c>
      <c r="C21" s="4" t="s">
        <v>117</v>
      </c>
      <c r="E21" s="5">
        <v>123833</v>
      </c>
      <c r="G21" s="5">
        <v>84</v>
      </c>
      <c r="I21" s="5">
        <v>0</v>
      </c>
      <c r="K21" s="5">
        <v>0</v>
      </c>
      <c r="M21" s="5">
        <f t="shared" si="0"/>
        <v>0</v>
      </c>
      <c r="O21" s="5">
        <v>10401972</v>
      </c>
      <c r="Q21" s="5">
        <v>1220062</v>
      </c>
      <c r="S21" s="5">
        <f t="shared" si="1"/>
        <v>9181910</v>
      </c>
    </row>
    <row r="22" spans="1:19" x14ac:dyDescent="0.55000000000000004">
      <c r="A22" s="4" t="s">
        <v>18</v>
      </c>
      <c r="C22" s="4" t="s">
        <v>118</v>
      </c>
      <c r="E22" s="5">
        <v>183984</v>
      </c>
      <c r="G22" s="5">
        <v>780</v>
      </c>
      <c r="I22" s="5">
        <v>0</v>
      </c>
      <c r="K22" s="5">
        <v>0</v>
      </c>
      <c r="M22" s="5">
        <f t="shared" si="0"/>
        <v>0</v>
      </c>
      <c r="O22" s="5">
        <v>143507520</v>
      </c>
      <c r="Q22" s="5">
        <v>0</v>
      </c>
      <c r="S22" s="5">
        <f t="shared" si="1"/>
        <v>143507520</v>
      </c>
    </row>
    <row r="23" spans="1:19" x14ac:dyDescent="0.55000000000000004">
      <c r="A23" s="4" t="s">
        <v>41</v>
      </c>
      <c r="C23" s="4" t="s">
        <v>115</v>
      </c>
      <c r="E23" s="5">
        <v>4850</v>
      </c>
      <c r="G23" s="5">
        <v>3000</v>
      </c>
      <c r="I23" s="5">
        <v>14550000</v>
      </c>
      <c r="K23" s="5">
        <v>302515</v>
      </c>
      <c r="M23" s="5">
        <f t="shared" si="0"/>
        <v>14247485</v>
      </c>
      <c r="O23" s="5">
        <v>14550000</v>
      </c>
      <c r="Q23" s="5">
        <v>302515</v>
      </c>
      <c r="S23" s="5">
        <f t="shared" si="1"/>
        <v>14247485</v>
      </c>
    </row>
    <row r="24" spans="1:19" x14ac:dyDescent="0.55000000000000004">
      <c r="A24" s="4" t="s">
        <v>22</v>
      </c>
      <c r="C24" s="4" t="s">
        <v>119</v>
      </c>
      <c r="E24" s="5">
        <v>5505</v>
      </c>
      <c r="G24" s="5">
        <v>3000</v>
      </c>
      <c r="I24" s="5">
        <v>0</v>
      </c>
      <c r="K24" s="5">
        <v>0</v>
      </c>
      <c r="M24" s="5">
        <f t="shared" si="0"/>
        <v>0</v>
      </c>
      <c r="O24" s="5">
        <v>16515000</v>
      </c>
      <c r="Q24" s="5">
        <v>1273597</v>
      </c>
      <c r="S24" s="5">
        <f t="shared" si="1"/>
        <v>15241403</v>
      </c>
    </row>
    <row r="25" spans="1:19" x14ac:dyDescent="0.55000000000000004">
      <c r="A25" s="4" t="s">
        <v>34</v>
      </c>
      <c r="C25" s="4" t="s">
        <v>120</v>
      </c>
      <c r="E25" s="5">
        <v>9753</v>
      </c>
      <c r="G25" s="5">
        <v>165</v>
      </c>
      <c r="I25" s="5">
        <v>1609245</v>
      </c>
      <c r="K25" s="5">
        <v>96368</v>
      </c>
      <c r="M25" s="5">
        <f t="shared" si="0"/>
        <v>1512877</v>
      </c>
      <c r="O25" s="5">
        <v>1609245</v>
      </c>
      <c r="Q25" s="5">
        <v>96368</v>
      </c>
      <c r="S25" s="5">
        <f t="shared" si="1"/>
        <v>1512877</v>
      </c>
    </row>
    <row r="26" spans="1:19" ht="24.75" thickBot="1" x14ac:dyDescent="0.6">
      <c r="I26" s="6">
        <f>SUM(I8:I25)</f>
        <v>736031502</v>
      </c>
      <c r="K26" s="6">
        <f>SUM(K8:K25)</f>
        <v>69799094</v>
      </c>
      <c r="M26" s="6">
        <f>SUM(M8:M25)</f>
        <v>666232408</v>
      </c>
      <c r="O26" s="6">
        <f>SUM(O8:O25)</f>
        <v>1108168344</v>
      </c>
      <c r="Q26" s="6">
        <f>SUM(Q8:Q25)</f>
        <v>96282218</v>
      </c>
      <c r="S26" s="6">
        <f>SUM(S8:S25)</f>
        <v>1011886126</v>
      </c>
    </row>
    <row r="27" spans="1:19" ht="24.75" thickTop="1" x14ac:dyDescent="0.55000000000000004">
      <c r="K27" s="5"/>
      <c r="O27" s="5"/>
      <c r="Q27" s="5"/>
    </row>
    <row r="28" spans="1:19" x14ac:dyDescent="0.55000000000000004">
      <c r="K28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52"/>
  <sheetViews>
    <sheetView rightToLeft="1" topLeftCell="A31" workbookViewId="0">
      <selection activeCell="Q46" sqref="Q46"/>
    </sheetView>
  </sheetViews>
  <sheetFormatPr defaultRowHeight="24" x14ac:dyDescent="0.55000000000000004"/>
  <cols>
    <col min="1" max="1" width="44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3</v>
      </c>
      <c r="C6" s="20" t="s">
        <v>96</v>
      </c>
      <c r="D6" s="20" t="s">
        <v>96</v>
      </c>
      <c r="E6" s="20" t="s">
        <v>96</v>
      </c>
      <c r="F6" s="20" t="s">
        <v>96</v>
      </c>
      <c r="G6" s="20" t="s">
        <v>96</v>
      </c>
      <c r="H6" s="20" t="s">
        <v>96</v>
      </c>
      <c r="I6" s="20" t="s">
        <v>96</v>
      </c>
      <c r="K6" s="20" t="s">
        <v>97</v>
      </c>
      <c r="L6" s="20" t="s">
        <v>97</v>
      </c>
      <c r="M6" s="20" t="s">
        <v>97</v>
      </c>
      <c r="N6" s="20" t="s">
        <v>97</v>
      </c>
      <c r="O6" s="20" t="s">
        <v>97</v>
      </c>
      <c r="P6" s="20" t="s">
        <v>97</v>
      </c>
      <c r="Q6" s="20" t="s">
        <v>97</v>
      </c>
    </row>
    <row r="7" spans="1:17" ht="24.75" x14ac:dyDescent="0.55000000000000004">
      <c r="A7" s="20" t="s">
        <v>3</v>
      </c>
      <c r="C7" s="20" t="s">
        <v>7</v>
      </c>
      <c r="E7" s="20" t="s">
        <v>121</v>
      </c>
      <c r="G7" s="20" t="s">
        <v>122</v>
      </c>
      <c r="I7" s="20" t="s">
        <v>123</v>
      </c>
      <c r="K7" s="20" t="s">
        <v>7</v>
      </c>
      <c r="M7" s="20" t="s">
        <v>121</v>
      </c>
      <c r="O7" s="20" t="s">
        <v>122</v>
      </c>
      <c r="Q7" s="20" t="s">
        <v>123</v>
      </c>
    </row>
    <row r="8" spans="1:17" x14ac:dyDescent="0.55000000000000004">
      <c r="A8" s="4" t="s">
        <v>16</v>
      </c>
      <c r="B8" s="4"/>
      <c r="C8" s="7">
        <v>214208</v>
      </c>
      <c r="D8" s="7"/>
      <c r="E8" s="7">
        <v>796206271</v>
      </c>
      <c r="F8" s="7"/>
      <c r="G8" s="7">
        <v>971248142</v>
      </c>
      <c r="H8" s="7"/>
      <c r="I8" s="7">
        <f>E8-G8</f>
        <v>-175041871</v>
      </c>
      <c r="J8" s="7"/>
      <c r="K8" s="7">
        <v>214208</v>
      </c>
      <c r="L8" s="7"/>
      <c r="M8" s="7">
        <v>796206271</v>
      </c>
      <c r="N8" s="7"/>
      <c r="O8" s="7">
        <v>1002641201</v>
      </c>
      <c r="P8" s="7"/>
      <c r="Q8" s="7">
        <f>M8-O8</f>
        <v>-206434930</v>
      </c>
    </row>
    <row r="9" spans="1:17" x14ac:dyDescent="0.55000000000000004">
      <c r="A9" s="4" t="s">
        <v>33</v>
      </c>
      <c r="B9" s="4"/>
      <c r="C9" s="7">
        <v>70930</v>
      </c>
      <c r="D9" s="7"/>
      <c r="E9" s="7">
        <v>1805818013</v>
      </c>
      <c r="F9" s="7"/>
      <c r="G9" s="7">
        <v>1399667612</v>
      </c>
      <c r="H9" s="7"/>
      <c r="I9" s="7">
        <f t="shared" ref="I9:I43" si="0">E9-G9</f>
        <v>406150401</v>
      </c>
      <c r="J9" s="7"/>
      <c r="K9" s="7">
        <v>70930</v>
      </c>
      <c r="L9" s="7"/>
      <c r="M9" s="7">
        <v>1805818013</v>
      </c>
      <c r="N9" s="7"/>
      <c r="O9" s="7">
        <v>1536257503</v>
      </c>
      <c r="P9" s="7"/>
      <c r="Q9" s="7">
        <f t="shared" ref="Q9:Q43" si="1">M9-O9</f>
        <v>269560510</v>
      </c>
    </row>
    <row r="10" spans="1:17" x14ac:dyDescent="0.55000000000000004">
      <c r="A10" s="4" t="s">
        <v>27</v>
      </c>
      <c r="B10" s="4"/>
      <c r="C10" s="7">
        <v>683232</v>
      </c>
      <c r="D10" s="7"/>
      <c r="E10" s="7">
        <v>2452619234</v>
      </c>
      <c r="F10" s="7"/>
      <c r="G10" s="7">
        <v>2326342020</v>
      </c>
      <c r="H10" s="7"/>
      <c r="I10" s="7">
        <f t="shared" si="0"/>
        <v>126277214</v>
      </c>
      <c r="J10" s="7"/>
      <c r="K10" s="7">
        <v>683232</v>
      </c>
      <c r="L10" s="7"/>
      <c r="M10" s="7">
        <v>2452619234</v>
      </c>
      <c r="N10" s="7"/>
      <c r="O10" s="7">
        <v>2682558655</v>
      </c>
      <c r="P10" s="7"/>
      <c r="Q10" s="7">
        <f t="shared" si="1"/>
        <v>-229939421</v>
      </c>
    </row>
    <row r="11" spans="1:17" x14ac:dyDescent="0.55000000000000004">
      <c r="A11" s="4" t="s">
        <v>28</v>
      </c>
      <c r="B11" s="4"/>
      <c r="C11" s="7">
        <v>9281</v>
      </c>
      <c r="D11" s="7"/>
      <c r="E11" s="7">
        <v>66060557</v>
      </c>
      <c r="F11" s="7"/>
      <c r="G11" s="7">
        <v>58172041</v>
      </c>
      <c r="H11" s="7"/>
      <c r="I11" s="7">
        <f t="shared" si="0"/>
        <v>7888516</v>
      </c>
      <c r="J11" s="7"/>
      <c r="K11" s="7">
        <v>9281</v>
      </c>
      <c r="L11" s="7"/>
      <c r="M11" s="7">
        <v>66060557</v>
      </c>
      <c r="N11" s="7"/>
      <c r="O11" s="7">
        <v>67113425</v>
      </c>
      <c r="P11" s="7"/>
      <c r="Q11" s="7">
        <f t="shared" si="1"/>
        <v>-1052868</v>
      </c>
    </row>
    <row r="12" spans="1:17" x14ac:dyDescent="0.55000000000000004">
      <c r="A12" s="4" t="s">
        <v>39</v>
      </c>
      <c r="B12" s="4"/>
      <c r="C12" s="7">
        <v>3732</v>
      </c>
      <c r="D12" s="7"/>
      <c r="E12" s="7">
        <v>637147450</v>
      </c>
      <c r="F12" s="7"/>
      <c r="G12" s="7">
        <v>635838423</v>
      </c>
      <c r="H12" s="7"/>
      <c r="I12" s="7">
        <f t="shared" si="0"/>
        <v>1309027</v>
      </c>
      <c r="J12" s="7"/>
      <c r="K12" s="7">
        <v>3732</v>
      </c>
      <c r="L12" s="7"/>
      <c r="M12" s="7">
        <v>637147450</v>
      </c>
      <c r="N12" s="7"/>
      <c r="O12" s="7">
        <v>635838423</v>
      </c>
      <c r="P12" s="7"/>
      <c r="Q12" s="7">
        <f t="shared" si="1"/>
        <v>1309027</v>
      </c>
    </row>
    <row r="13" spans="1:17" x14ac:dyDescent="0.55000000000000004">
      <c r="A13" s="4" t="s">
        <v>35</v>
      </c>
      <c r="B13" s="4"/>
      <c r="C13" s="7">
        <v>87944</v>
      </c>
      <c r="D13" s="7"/>
      <c r="E13" s="7">
        <v>1514218490</v>
      </c>
      <c r="F13" s="7"/>
      <c r="G13" s="7">
        <v>1312264407</v>
      </c>
      <c r="H13" s="7"/>
      <c r="I13" s="7">
        <f t="shared" si="0"/>
        <v>201954083</v>
      </c>
      <c r="J13" s="7"/>
      <c r="K13" s="7">
        <v>87944</v>
      </c>
      <c r="L13" s="7"/>
      <c r="M13" s="7">
        <v>1514218490</v>
      </c>
      <c r="N13" s="7"/>
      <c r="O13" s="7">
        <v>1319006961</v>
      </c>
      <c r="P13" s="7"/>
      <c r="Q13" s="7">
        <f t="shared" si="1"/>
        <v>195211529</v>
      </c>
    </row>
    <row r="14" spans="1:17" x14ac:dyDescent="0.55000000000000004">
      <c r="A14" s="4" t="s">
        <v>19</v>
      </c>
      <c r="B14" s="4"/>
      <c r="C14" s="7">
        <v>123833</v>
      </c>
      <c r="D14" s="7"/>
      <c r="E14" s="7">
        <v>849415003</v>
      </c>
      <c r="F14" s="7"/>
      <c r="G14" s="7">
        <v>865418474</v>
      </c>
      <c r="H14" s="7"/>
      <c r="I14" s="7">
        <f t="shared" si="0"/>
        <v>-16003471</v>
      </c>
      <c r="J14" s="7"/>
      <c r="K14" s="7">
        <v>123833</v>
      </c>
      <c r="L14" s="7"/>
      <c r="M14" s="7">
        <v>849415003</v>
      </c>
      <c r="N14" s="7"/>
      <c r="O14" s="7">
        <v>926784988</v>
      </c>
      <c r="P14" s="7"/>
      <c r="Q14" s="7">
        <f t="shared" si="1"/>
        <v>-77369985</v>
      </c>
    </row>
    <row r="15" spans="1:17" x14ac:dyDescent="0.55000000000000004">
      <c r="A15" s="4" t="s">
        <v>24</v>
      </c>
      <c r="B15" s="4"/>
      <c r="C15" s="7">
        <v>253441</v>
      </c>
      <c r="D15" s="7"/>
      <c r="E15" s="7">
        <v>2647975923</v>
      </c>
      <c r="F15" s="7"/>
      <c r="G15" s="7">
        <v>2335560115</v>
      </c>
      <c r="H15" s="7"/>
      <c r="I15" s="7">
        <f t="shared" si="0"/>
        <v>312415808</v>
      </c>
      <c r="J15" s="7"/>
      <c r="K15" s="7">
        <v>253441</v>
      </c>
      <c r="L15" s="7"/>
      <c r="M15" s="7">
        <v>2647975923</v>
      </c>
      <c r="N15" s="7"/>
      <c r="O15" s="7">
        <v>2379878189</v>
      </c>
      <c r="P15" s="7"/>
      <c r="Q15" s="7">
        <f t="shared" si="1"/>
        <v>268097734</v>
      </c>
    </row>
    <row r="16" spans="1:17" x14ac:dyDescent="0.55000000000000004">
      <c r="A16" s="4" t="s">
        <v>23</v>
      </c>
      <c r="B16" s="4"/>
      <c r="C16" s="7">
        <v>74646</v>
      </c>
      <c r="D16" s="7"/>
      <c r="E16" s="7">
        <v>698133200</v>
      </c>
      <c r="F16" s="7"/>
      <c r="G16" s="7">
        <v>707780023</v>
      </c>
      <c r="H16" s="7"/>
      <c r="I16" s="7">
        <f t="shared" si="0"/>
        <v>-9646823</v>
      </c>
      <c r="J16" s="7"/>
      <c r="K16" s="7">
        <v>74646</v>
      </c>
      <c r="L16" s="7"/>
      <c r="M16" s="7">
        <v>698133200</v>
      </c>
      <c r="N16" s="7"/>
      <c r="O16" s="7">
        <v>598323432</v>
      </c>
      <c r="P16" s="7"/>
      <c r="Q16" s="7">
        <f t="shared" si="1"/>
        <v>99809768</v>
      </c>
    </row>
    <row r="17" spans="1:17" x14ac:dyDescent="0.55000000000000004">
      <c r="A17" s="4" t="s">
        <v>18</v>
      </c>
      <c r="B17" s="4"/>
      <c r="C17" s="7">
        <v>189973</v>
      </c>
      <c r="D17" s="7"/>
      <c r="E17" s="7">
        <v>1956528051</v>
      </c>
      <c r="F17" s="7"/>
      <c r="G17" s="7">
        <v>1593174133</v>
      </c>
      <c r="H17" s="7"/>
      <c r="I17" s="7">
        <f t="shared" si="0"/>
        <v>363353918</v>
      </c>
      <c r="J17" s="7"/>
      <c r="K17" s="7">
        <v>189973</v>
      </c>
      <c r="L17" s="7"/>
      <c r="M17" s="7">
        <v>1956528051</v>
      </c>
      <c r="N17" s="7"/>
      <c r="O17" s="7">
        <v>1510314612</v>
      </c>
      <c r="P17" s="7"/>
      <c r="Q17" s="7">
        <f t="shared" si="1"/>
        <v>446213439</v>
      </c>
    </row>
    <row r="18" spans="1:17" x14ac:dyDescent="0.55000000000000004">
      <c r="A18" s="4" t="s">
        <v>41</v>
      </c>
      <c r="B18" s="4"/>
      <c r="C18" s="7">
        <v>4850</v>
      </c>
      <c r="D18" s="7"/>
      <c r="E18" s="7">
        <v>86785803</v>
      </c>
      <c r="F18" s="7"/>
      <c r="G18" s="7">
        <v>101938403</v>
      </c>
      <c r="H18" s="7"/>
      <c r="I18" s="7">
        <f t="shared" si="0"/>
        <v>-15152600</v>
      </c>
      <c r="J18" s="7"/>
      <c r="K18" s="7">
        <v>4850</v>
      </c>
      <c r="L18" s="7"/>
      <c r="M18" s="7">
        <v>86785803</v>
      </c>
      <c r="N18" s="7"/>
      <c r="O18" s="7">
        <v>101938403</v>
      </c>
      <c r="P18" s="7"/>
      <c r="Q18" s="7">
        <f t="shared" si="1"/>
        <v>-15152600</v>
      </c>
    </row>
    <row r="19" spans="1:17" x14ac:dyDescent="0.55000000000000004">
      <c r="A19" s="4" t="s">
        <v>22</v>
      </c>
      <c r="B19" s="4"/>
      <c r="C19" s="7">
        <v>5505</v>
      </c>
      <c r="D19" s="7"/>
      <c r="E19" s="7">
        <v>190949106</v>
      </c>
      <c r="F19" s="7"/>
      <c r="G19" s="7">
        <v>175560223</v>
      </c>
      <c r="H19" s="7"/>
      <c r="I19" s="7">
        <f t="shared" si="0"/>
        <v>15388883</v>
      </c>
      <c r="J19" s="7"/>
      <c r="K19" s="7">
        <v>5505</v>
      </c>
      <c r="L19" s="7"/>
      <c r="M19" s="7">
        <v>190949106</v>
      </c>
      <c r="N19" s="7"/>
      <c r="O19" s="7">
        <v>167155654</v>
      </c>
      <c r="P19" s="7"/>
      <c r="Q19" s="7">
        <f t="shared" si="1"/>
        <v>23793452</v>
      </c>
    </row>
    <row r="20" spans="1:17" x14ac:dyDescent="0.55000000000000004">
      <c r="A20" s="4" t="s">
        <v>36</v>
      </c>
      <c r="B20" s="4"/>
      <c r="C20" s="7">
        <v>126425</v>
      </c>
      <c r="D20" s="7"/>
      <c r="E20" s="7">
        <v>1632587834</v>
      </c>
      <c r="F20" s="7"/>
      <c r="G20" s="7">
        <v>1376111244</v>
      </c>
      <c r="H20" s="7"/>
      <c r="I20" s="7">
        <f t="shared" si="0"/>
        <v>256476590</v>
      </c>
      <c r="J20" s="7"/>
      <c r="K20" s="7">
        <v>126425</v>
      </c>
      <c r="L20" s="7"/>
      <c r="M20" s="7">
        <v>1632587834</v>
      </c>
      <c r="N20" s="7"/>
      <c r="O20" s="7">
        <v>1529529098</v>
      </c>
      <c r="P20" s="7"/>
      <c r="Q20" s="7">
        <f t="shared" si="1"/>
        <v>103058736</v>
      </c>
    </row>
    <row r="21" spans="1:17" x14ac:dyDescent="0.55000000000000004">
      <c r="A21" s="4" t="s">
        <v>30</v>
      </c>
      <c r="B21" s="4"/>
      <c r="C21" s="7">
        <v>49602</v>
      </c>
      <c r="D21" s="7"/>
      <c r="E21" s="7">
        <v>1792412837</v>
      </c>
      <c r="F21" s="7"/>
      <c r="G21" s="7">
        <v>1493099738</v>
      </c>
      <c r="H21" s="7"/>
      <c r="I21" s="7">
        <f t="shared" si="0"/>
        <v>299313099</v>
      </c>
      <c r="J21" s="7"/>
      <c r="K21" s="7">
        <v>49602</v>
      </c>
      <c r="L21" s="7"/>
      <c r="M21" s="7">
        <v>1792412837</v>
      </c>
      <c r="N21" s="7"/>
      <c r="O21" s="7">
        <v>998484062</v>
      </c>
      <c r="P21" s="7"/>
      <c r="Q21" s="7">
        <f t="shared" si="1"/>
        <v>793928775</v>
      </c>
    </row>
    <row r="22" spans="1:17" x14ac:dyDescent="0.55000000000000004">
      <c r="A22" s="4" t="s">
        <v>38</v>
      </c>
      <c r="B22" s="4"/>
      <c r="C22" s="7">
        <v>110415</v>
      </c>
      <c r="D22" s="7"/>
      <c r="E22" s="7">
        <v>965928969</v>
      </c>
      <c r="F22" s="7"/>
      <c r="G22" s="7">
        <v>961490271</v>
      </c>
      <c r="H22" s="7"/>
      <c r="I22" s="7">
        <f t="shared" si="0"/>
        <v>4438698</v>
      </c>
      <c r="J22" s="7"/>
      <c r="K22" s="7">
        <v>110415</v>
      </c>
      <c r="L22" s="7"/>
      <c r="M22" s="7">
        <v>965928969</v>
      </c>
      <c r="N22" s="7"/>
      <c r="O22" s="7">
        <v>961490271</v>
      </c>
      <c r="P22" s="7"/>
      <c r="Q22" s="7">
        <f t="shared" si="1"/>
        <v>4438698</v>
      </c>
    </row>
    <row r="23" spans="1:17" x14ac:dyDescent="0.55000000000000004">
      <c r="A23" s="4" t="s">
        <v>26</v>
      </c>
      <c r="B23" s="4"/>
      <c r="C23" s="7">
        <v>75448</v>
      </c>
      <c r="D23" s="7"/>
      <c r="E23" s="7">
        <v>1200057780</v>
      </c>
      <c r="F23" s="7"/>
      <c r="G23" s="7">
        <v>978036822</v>
      </c>
      <c r="H23" s="7"/>
      <c r="I23" s="7">
        <f t="shared" si="0"/>
        <v>222020958</v>
      </c>
      <c r="J23" s="7"/>
      <c r="K23" s="7">
        <v>75448</v>
      </c>
      <c r="L23" s="7"/>
      <c r="M23" s="7">
        <v>1200057780</v>
      </c>
      <c r="N23" s="7"/>
      <c r="O23" s="7">
        <v>950529021</v>
      </c>
      <c r="P23" s="7"/>
      <c r="Q23" s="7">
        <f t="shared" si="1"/>
        <v>249528759</v>
      </c>
    </row>
    <row r="24" spans="1:17" x14ac:dyDescent="0.55000000000000004">
      <c r="A24" s="4" t="s">
        <v>15</v>
      </c>
      <c r="B24" s="4"/>
      <c r="C24" s="7">
        <v>414158</v>
      </c>
      <c r="D24" s="7"/>
      <c r="E24" s="7">
        <v>1201806620</v>
      </c>
      <c r="F24" s="7"/>
      <c r="G24" s="7">
        <v>1023120744</v>
      </c>
      <c r="H24" s="7"/>
      <c r="I24" s="7">
        <f t="shared" si="0"/>
        <v>178685876</v>
      </c>
      <c r="J24" s="7"/>
      <c r="K24" s="7">
        <v>414158</v>
      </c>
      <c r="L24" s="7"/>
      <c r="M24" s="7">
        <v>1201806620</v>
      </c>
      <c r="N24" s="7"/>
      <c r="O24" s="7">
        <v>1136207155</v>
      </c>
      <c r="P24" s="7"/>
      <c r="Q24" s="7">
        <f t="shared" si="1"/>
        <v>65599465</v>
      </c>
    </row>
    <row r="25" spans="1:17" x14ac:dyDescent="0.55000000000000004">
      <c r="A25" s="4" t="s">
        <v>25</v>
      </c>
      <c r="B25" s="4"/>
      <c r="C25" s="7">
        <v>135830</v>
      </c>
      <c r="D25" s="7"/>
      <c r="E25" s="7">
        <v>891197744</v>
      </c>
      <c r="F25" s="7"/>
      <c r="G25" s="7">
        <v>785874374</v>
      </c>
      <c r="H25" s="7"/>
      <c r="I25" s="7">
        <f t="shared" si="0"/>
        <v>105323370</v>
      </c>
      <c r="J25" s="7"/>
      <c r="K25" s="7">
        <v>135830</v>
      </c>
      <c r="L25" s="7"/>
      <c r="M25" s="7">
        <v>891197744</v>
      </c>
      <c r="N25" s="7"/>
      <c r="O25" s="7">
        <v>812713972</v>
      </c>
      <c r="P25" s="7"/>
      <c r="Q25" s="7">
        <f t="shared" si="1"/>
        <v>78483772</v>
      </c>
    </row>
    <row r="26" spans="1:17" x14ac:dyDescent="0.55000000000000004">
      <c r="A26" s="4" t="s">
        <v>43</v>
      </c>
      <c r="B26" s="4"/>
      <c r="C26" s="7">
        <v>11938</v>
      </c>
      <c r="D26" s="7"/>
      <c r="E26" s="7">
        <v>175641740</v>
      </c>
      <c r="F26" s="7"/>
      <c r="G26" s="7">
        <v>170861575</v>
      </c>
      <c r="H26" s="7"/>
      <c r="I26" s="7">
        <f t="shared" si="0"/>
        <v>4780165</v>
      </c>
      <c r="J26" s="7"/>
      <c r="K26" s="7">
        <v>11938</v>
      </c>
      <c r="L26" s="7"/>
      <c r="M26" s="7">
        <v>175641740</v>
      </c>
      <c r="N26" s="7"/>
      <c r="O26" s="7">
        <v>170861575</v>
      </c>
      <c r="P26" s="7"/>
      <c r="Q26" s="7">
        <f t="shared" si="1"/>
        <v>4780165</v>
      </c>
    </row>
    <row r="27" spans="1:17" x14ac:dyDescent="0.55000000000000004">
      <c r="A27" s="4" t="s">
        <v>40</v>
      </c>
      <c r="B27" s="4"/>
      <c r="C27" s="7">
        <v>57727</v>
      </c>
      <c r="D27" s="7"/>
      <c r="E27" s="7">
        <v>320219392</v>
      </c>
      <c r="F27" s="7"/>
      <c r="G27" s="7">
        <v>317774085</v>
      </c>
      <c r="H27" s="7"/>
      <c r="I27" s="7">
        <f t="shared" si="0"/>
        <v>2445307</v>
      </c>
      <c r="J27" s="7"/>
      <c r="K27" s="7">
        <v>57727</v>
      </c>
      <c r="L27" s="7"/>
      <c r="M27" s="7">
        <v>320219392</v>
      </c>
      <c r="N27" s="7"/>
      <c r="O27" s="7">
        <v>317774085</v>
      </c>
      <c r="P27" s="7"/>
      <c r="Q27" s="7">
        <f t="shared" si="1"/>
        <v>2445307</v>
      </c>
    </row>
    <row r="28" spans="1:17" x14ac:dyDescent="0.55000000000000004">
      <c r="A28" s="4" t="s">
        <v>37</v>
      </c>
      <c r="B28" s="4"/>
      <c r="C28" s="7">
        <v>83447</v>
      </c>
      <c r="D28" s="7"/>
      <c r="E28" s="7">
        <v>1541313137</v>
      </c>
      <c r="F28" s="7"/>
      <c r="G28" s="7">
        <v>967846866</v>
      </c>
      <c r="H28" s="7"/>
      <c r="I28" s="7">
        <f t="shared" si="0"/>
        <v>573466271</v>
      </c>
      <c r="J28" s="7"/>
      <c r="K28" s="7">
        <v>83447</v>
      </c>
      <c r="L28" s="7"/>
      <c r="M28" s="7">
        <v>1541313137</v>
      </c>
      <c r="N28" s="7"/>
      <c r="O28" s="7">
        <v>1801671806</v>
      </c>
      <c r="P28" s="7"/>
      <c r="Q28" s="7">
        <f t="shared" si="1"/>
        <v>-260358669</v>
      </c>
    </row>
    <row r="29" spans="1:17" x14ac:dyDescent="0.55000000000000004">
      <c r="A29" s="4" t="s">
        <v>20</v>
      </c>
      <c r="B29" s="4"/>
      <c r="C29" s="7">
        <v>135768</v>
      </c>
      <c r="D29" s="7"/>
      <c r="E29" s="7">
        <v>1322689599</v>
      </c>
      <c r="F29" s="7"/>
      <c r="G29" s="7">
        <v>1085145344</v>
      </c>
      <c r="H29" s="7"/>
      <c r="I29" s="7">
        <f t="shared" si="0"/>
        <v>237544255</v>
      </c>
      <c r="J29" s="7"/>
      <c r="K29" s="7">
        <v>135768</v>
      </c>
      <c r="L29" s="7"/>
      <c r="M29" s="7">
        <v>1322689599</v>
      </c>
      <c r="N29" s="7"/>
      <c r="O29" s="7">
        <v>1010645977</v>
      </c>
      <c r="P29" s="7"/>
      <c r="Q29" s="7">
        <f t="shared" si="1"/>
        <v>312043622</v>
      </c>
    </row>
    <row r="30" spans="1:17" x14ac:dyDescent="0.55000000000000004">
      <c r="A30" s="4" t="s">
        <v>17</v>
      </c>
      <c r="B30" s="4"/>
      <c r="C30" s="7">
        <v>21424</v>
      </c>
      <c r="D30" s="7"/>
      <c r="E30" s="7">
        <v>692285399</v>
      </c>
      <c r="F30" s="7"/>
      <c r="G30" s="7">
        <v>583560066</v>
      </c>
      <c r="H30" s="7"/>
      <c r="I30" s="7">
        <f t="shared" si="0"/>
        <v>108725333</v>
      </c>
      <c r="J30" s="7"/>
      <c r="K30" s="7">
        <v>21424</v>
      </c>
      <c r="L30" s="7"/>
      <c r="M30" s="7">
        <v>692285399</v>
      </c>
      <c r="N30" s="7"/>
      <c r="O30" s="7">
        <v>492107578</v>
      </c>
      <c r="P30" s="7"/>
      <c r="Q30" s="7">
        <f t="shared" si="1"/>
        <v>200177821</v>
      </c>
    </row>
    <row r="31" spans="1:17" x14ac:dyDescent="0.55000000000000004">
      <c r="A31" s="4" t="s">
        <v>31</v>
      </c>
      <c r="B31" s="4"/>
      <c r="C31" s="7">
        <v>169283</v>
      </c>
      <c r="D31" s="7"/>
      <c r="E31" s="7">
        <v>1765319345</v>
      </c>
      <c r="F31" s="7"/>
      <c r="G31" s="7">
        <v>1696322105</v>
      </c>
      <c r="H31" s="7"/>
      <c r="I31" s="7">
        <f t="shared" si="0"/>
        <v>68997240</v>
      </c>
      <c r="J31" s="7"/>
      <c r="K31" s="7">
        <v>169283</v>
      </c>
      <c r="L31" s="7"/>
      <c r="M31" s="7">
        <v>1765319345</v>
      </c>
      <c r="N31" s="7"/>
      <c r="O31" s="7">
        <v>1705904628</v>
      </c>
      <c r="P31" s="7"/>
      <c r="Q31" s="7">
        <f t="shared" si="1"/>
        <v>59414717</v>
      </c>
    </row>
    <row r="32" spans="1:17" x14ac:dyDescent="0.55000000000000004">
      <c r="A32" s="4" t="s">
        <v>29</v>
      </c>
      <c r="B32" s="4"/>
      <c r="C32" s="7">
        <v>84689</v>
      </c>
      <c r="D32" s="7"/>
      <c r="E32" s="7">
        <v>1284742174</v>
      </c>
      <c r="F32" s="7"/>
      <c r="G32" s="7">
        <v>1285584075</v>
      </c>
      <c r="H32" s="7"/>
      <c r="I32" s="7">
        <f t="shared" si="0"/>
        <v>-841901</v>
      </c>
      <c r="J32" s="7"/>
      <c r="K32" s="7">
        <v>84689</v>
      </c>
      <c r="L32" s="7"/>
      <c r="M32" s="7">
        <v>1284742174</v>
      </c>
      <c r="N32" s="7"/>
      <c r="O32" s="7">
        <v>1269020824</v>
      </c>
      <c r="P32" s="7"/>
      <c r="Q32" s="7">
        <f t="shared" si="1"/>
        <v>15721350</v>
      </c>
    </row>
    <row r="33" spans="1:19" x14ac:dyDescent="0.55000000000000004">
      <c r="A33" s="4" t="s">
        <v>21</v>
      </c>
      <c r="B33" s="4"/>
      <c r="C33" s="7">
        <v>238228</v>
      </c>
      <c r="D33" s="7"/>
      <c r="E33" s="7">
        <v>1624618382</v>
      </c>
      <c r="F33" s="7"/>
      <c r="G33" s="7">
        <v>1432790264</v>
      </c>
      <c r="H33" s="7"/>
      <c r="I33" s="7">
        <f t="shared" si="0"/>
        <v>191828118</v>
      </c>
      <c r="J33" s="7"/>
      <c r="K33" s="7">
        <v>238228</v>
      </c>
      <c r="L33" s="7"/>
      <c r="M33" s="7">
        <v>1624618382</v>
      </c>
      <c r="N33" s="7"/>
      <c r="O33" s="7">
        <v>1368302398</v>
      </c>
      <c r="P33" s="7"/>
      <c r="Q33" s="7">
        <f t="shared" si="1"/>
        <v>256315984</v>
      </c>
    </row>
    <row r="34" spans="1:19" x14ac:dyDescent="0.55000000000000004">
      <c r="A34" s="4" t="s">
        <v>34</v>
      </c>
      <c r="B34" s="4"/>
      <c r="C34" s="7">
        <v>0</v>
      </c>
      <c r="D34" s="7"/>
      <c r="E34" s="7">
        <v>0</v>
      </c>
      <c r="F34" s="7"/>
      <c r="G34" s="7">
        <v>9123951</v>
      </c>
      <c r="H34" s="7"/>
      <c r="I34" s="7">
        <f t="shared" si="0"/>
        <v>-9123951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f t="shared" si="1"/>
        <v>0</v>
      </c>
    </row>
    <row r="35" spans="1:19" x14ac:dyDescent="0.55000000000000004">
      <c r="A35" s="4" t="s">
        <v>32</v>
      </c>
      <c r="B35" s="4"/>
      <c r="C35" s="7">
        <v>0</v>
      </c>
      <c r="D35" s="7"/>
      <c r="E35" s="7">
        <v>0</v>
      </c>
      <c r="F35" s="7"/>
      <c r="G35" s="7">
        <v>22958320</v>
      </c>
      <c r="H35" s="7"/>
      <c r="I35" s="7">
        <f t="shared" si="0"/>
        <v>-22958320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f t="shared" si="1"/>
        <v>0</v>
      </c>
    </row>
    <row r="36" spans="1:19" x14ac:dyDescent="0.55000000000000004">
      <c r="A36" s="4" t="s">
        <v>60</v>
      </c>
      <c r="B36" s="4"/>
      <c r="C36" s="7">
        <v>3856</v>
      </c>
      <c r="D36" s="7"/>
      <c r="E36" s="7">
        <v>3801326887</v>
      </c>
      <c r="F36" s="7"/>
      <c r="G36" s="7">
        <v>3736897092</v>
      </c>
      <c r="H36" s="7"/>
      <c r="I36" s="7">
        <f t="shared" si="0"/>
        <v>64429795</v>
      </c>
      <c r="J36" s="7"/>
      <c r="K36" s="7">
        <v>3856</v>
      </c>
      <c r="L36" s="7"/>
      <c r="M36" s="7">
        <v>3801326887</v>
      </c>
      <c r="N36" s="7"/>
      <c r="O36" s="7">
        <v>3376885220</v>
      </c>
      <c r="P36" s="7"/>
      <c r="Q36" s="7">
        <f t="shared" si="1"/>
        <v>424441667</v>
      </c>
    </row>
    <row r="37" spans="1:19" x14ac:dyDescent="0.55000000000000004">
      <c r="A37" s="4" t="s">
        <v>53</v>
      </c>
      <c r="B37" s="4"/>
      <c r="C37" s="7">
        <v>1903</v>
      </c>
      <c r="D37" s="7"/>
      <c r="E37" s="7">
        <v>1736193690</v>
      </c>
      <c r="F37" s="7"/>
      <c r="G37" s="7">
        <v>1713291431</v>
      </c>
      <c r="H37" s="7"/>
      <c r="I37" s="7">
        <f t="shared" si="0"/>
        <v>22902259</v>
      </c>
      <c r="J37" s="7"/>
      <c r="K37" s="7">
        <v>1903</v>
      </c>
      <c r="L37" s="7"/>
      <c r="M37" s="7">
        <v>1736193690</v>
      </c>
      <c r="N37" s="7"/>
      <c r="O37" s="7">
        <v>1661620111</v>
      </c>
      <c r="P37" s="7"/>
      <c r="Q37" s="7">
        <f t="shared" si="1"/>
        <v>74573579</v>
      </c>
    </row>
    <row r="38" spans="1:19" x14ac:dyDescent="0.55000000000000004">
      <c r="A38" s="4" t="s">
        <v>75</v>
      </c>
      <c r="B38" s="4"/>
      <c r="C38" s="7">
        <v>1223</v>
      </c>
      <c r="D38" s="7"/>
      <c r="E38" s="7">
        <v>1129382522</v>
      </c>
      <c r="F38" s="7"/>
      <c r="G38" s="7">
        <v>1115870821</v>
      </c>
      <c r="H38" s="7"/>
      <c r="I38" s="7">
        <f t="shared" si="0"/>
        <v>13511701</v>
      </c>
      <c r="J38" s="7"/>
      <c r="K38" s="7">
        <v>1223</v>
      </c>
      <c r="L38" s="7"/>
      <c r="M38" s="7">
        <v>1129382522</v>
      </c>
      <c r="N38" s="7"/>
      <c r="O38" s="7">
        <v>1010303477</v>
      </c>
      <c r="P38" s="7"/>
      <c r="Q38" s="7">
        <f t="shared" si="1"/>
        <v>119079045</v>
      </c>
    </row>
    <row r="39" spans="1:19" x14ac:dyDescent="0.55000000000000004">
      <c r="A39" s="4" t="s">
        <v>72</v>
      </c>
      <c r="B39" s="4"/>
      <c r="C39" s="7">
        <v>1126</v>
      </c>
      <c r="D39" s="7"/>
      <c r="E39" s="7">
        <v>1061296813</v>
      </c>
      <c r="F39" s="7"/>
      <c r="G39" s="7">
        <v>1042261855</v>
      </c>
      <c r="H39" s="7"/>
      <c r="I39" s="7">
        <f t="shared" si="0"/>
        <v>19034958</v>
      </c>
      <c r="J39" s="7"/>
      <c r="K39" s="7">
        <v>1126</v>
      </c>
      <c r="L39" s="7"/>
      <c r="M39" s="7">
        <v>1061296813</v>
      </c>
      <c r="N39" s="7"/>
      <c r="O39" s="7">
        <v>1018651594</v>
      </c>
      <c r="P39" s="7"/>
      <c r="Q39" s="7">
        <f t="shared" si="1"/>
        <v>42645219</v>
      </c>
    </row>
    <row r="40" spans="1:19" x14ac:dyDescent="0.55000000000000004">
      <c r="A40" s="4" t="s">
        <v>57</v>
      </c>
      <c r="B40" s="4"/>
      <c r="C40" s="7">
        <v>1726</v>
      </c>
      <c r="D40" s="7"/>
      <c r="E40" s="7">
        <v>1560248985</v>
      </c>
      <c r="F40" s="7"/>
      <c r="G40" s="7">
        <v>1529176262</v>
      </c>
      <c r="H40" s="7"/>
      <c r="I40" s="7">
        <f t="shared" si="0"/>
        <v>31072723</v>
      </c>
      <c r="J40" s="7"/>
      <c r="K40" s="7">
        <v>1726</v>
      </c>
      <c r="L40" s="7"/>
      <c r="M40" s="7">
        <v>1560248985</v>
      </c>
      <c r="N40" s="7"/>
      <c r="O40" s="7">
        <v>1494784871</v>
      </c>
      <c r="P40" s="7"/>
      <c r="Q40" s="7">
        <f t="shared" si="1"/>
        <v>65464114</v>
      </c>
    </row>
    <row r="41" spans="1:19" x14ac:dyDescent="0.55000000000000004">
      <c r="A41" s="4" t="s">
        <v>63</v>
      </c>
      <c r="B41" s="4"/>
      <c r="C41" s="7">
        <v>2871</v>
      </c>
      <c r="D41" s="7"/>
      <c r="E41" s="7">
        <v>2127952571</v>
      </c>
      <c r="F41" s="7"/>
      <c r="G41" s="7">
        <v>2084714536</v>
      </c>
      <c r="H41" s="7"/>
      <c r="I41" s="7">
        <f t="shared" si="0"/>
        <v>43238035</v>
      </c>
      <c r="J41" s="7"/>
      <c r="K41" s="7">
        <v>2871</v>
      </c>
      <c r="L41" s="7"/>
      <c r="M41" s="7">
        <v>2127952571</v>
      </c>
      <c r="N41" s="7"/>
      <c r="O41" s="7">
        <v>1995951696</v>
      </c>
      <c r="P41" s="7"/>
      <c r="Q41" s="7">
        <f t="shared" si="1"/>
        <v>132000875</v>
      </c>
    </row>
    <row r="42" spans="1:19" x14ac:dyDescent="0.55000000000000004">
      <c r="A42" s="4" t="s">
        <v>69</v>
      </c>
      <c r="B42" s="4"/>
      <c r="C42" s="7">
        <v>0</v>
      </c>
      <c r="D42" s="7"/>
      <c r="E42" s="7">
        <v>0</v>
      </c>
      <c r="F42" s="7"/>
      <c r="G42" s="7">
        <v>394851879</v>
      </c>
      <c r="H42" s="7"/>
      <c r="I42" s="7">
        <f t="shared" si="0"/>
        <v>-394851879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f t="shared" si="1"/>
        <v>0</v>
      </c>
    </row>
    <row r="43" spans="1:19" x14ac:dyDescent="0.55000000000000004">
      <c r="A43" s="4" t="s">
        <v>66</v>
      </c>
      <c r="B43" s="4"/>
      <c r="C43" s="7">
        <v>0</v>
      </c>
      <c r="D43" s="7"/>
      <c r="E43" s="7">
        <v>0</v>
      </c>
      <c r="F43" s="7"/>
      <c r="G43" s="7">
        <v>17812569</v>
      </c>
      <c r="H43" s="7"/>
      <c r="I43" s="7">
        <f t="shared" si="0"/>
        <v>-17812569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f t="shared" si="1"/>
        <v>0</v>
      </c>
    </row>
    <row r="44" spans="1:19" ht="24.75" thickBot="1" x14ac:dyDescent="0.6">
      <c r="A44" s="4"/>
      <c r="B44" s="4"/>
      <c r="C44" s="7"/>
      <c r="D44" s="7"/>
      <c r="E44" s="14">
        <f>SUM(E8:E43)</f>
        <v>41529079521</v>
      </c>
      <c r="F44" s="7"/>
      <c r="G44" s="14">
        <f>SUM(G8:G43)</f>
        <v>38307540305</v>
      </c>
      <c r="H44" s="7"/>
      <c r="I44" s="14">
        <f>SUM(I8:I43)</f>
        <v>3221539216</v>
      </c>
      <c r="J44" s="7"/>
      <c r="K44" s="7"/>
      <c r="L44" s="7"/>
      <c r="M44" s="14">
        <f>SUM(M8:M43)</f>
        <v>41529079521</v>
      </c>
      <c r="N44" s="7"/>
      <c r="O44" s="14">
        <f>SUM(O8:O43)</f>
        <v>38011250865</v>
      </c>
      <c r="P44" s="7"/>
      <c r="Q44" s="14">
        <f>SUM(Q8:Q43)</f>
        <v>3517828656</v>
      </c>
    </row>
    <row r="45" spans="1:19" ht="24.75" thickTop="1" x14ac:dyDescent="0.55000000000000004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9" x14ac:dyDescent="0.55000000000000004">
      <c r="E46" s="13"/>
      <c r="F46" s="1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4"/>
      <c r="S46" s="4"/>
    </row>
    <row r="47" spans="1:19" x14ac:dyDescent="0.55000000000000004">
      <c r="G47" s="5"/>
      <c r="H47" s="4"/>
      <c r="I47" s="5"/>
      <c r="J47" s="4"/>
      <c r="K47" s="4"/>
      <c r="L47" s="4"/>
      <c r="M47" s="4"/>
      <c r="N47" s="4"/>
      <c r="O47" s="5"/>
      <c r="P47" s="4"/>
      <c r="Q47" s="5"/>
      <c r="R47" s="4"/>
      <c r="S47" s="4"/>
    </row>
    <row r="48" spans="1:19" x14ac:dyDescent="0.55000000000000004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4"/>
      <c r="S48" s="4"/>
    </row>
    <row r="49" spans="5:19" x14ac:dyDescent="0.55000000000000004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5:19" x14ac:dyDescent="0.55000000000000004">
      <c r="E50" s="13"/>
      <c r="F50" s="1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4"/>
      <c r="S50" s="4"/>
    </row>
    <row r="51" spans="5:19" x14ac:dyDescent="0.55000000000000004">
      <c r="G51" s="5"/>
      <c r="H51" s="4"/>
      <c r="I51" s="5"/>
      <c r="J51" s="4"/>
      <c r="K51" s="4"/>
      <c r="L51" s="4"/>
      <c r="M51" s="4"/>
      <c r="N51" s="4"/>
      <c r="O51" s="5"/>
      <c r="P51" s="4"/>
      <c r="Q51" s="5"/>
      <c r="R51" s="4"/>
      <c r="S51" s="4"/>
    </row>
    <row r="52" spans="5:19" x14ac:dyDescent="0.55000000000000004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4"/>
      <c r="S5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0"/>
  <sheetViews>
    <sheetView rightToLeft="1" topLeftCell="A37" workbookViewId="0">
      <selection activeCell="Q45" sqref="Q45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3</v>
      </c>
      <c r="C6" s="20" t="s">
        <v>96</v>
      </c>
      <c r="D6" s="20" t="s">
        <v>96</v>
      </c>
      <c r="E6" s="20" t="s">
        <v>96</v>
      </c>
      <c r="F6" s="20" t="s">
        <v>96</v>
      </c>
      <c r="G6" s="20" t="s">
        <v>96</v>
      </c>
      <c r="H6" s="20" t="s">
        <v>96</v>
      </c>
      <c r="I6" s="20" t="s">
        <v>96</v>
      </c>
      <c r="K6" s="20" t="s">
        <v>97</v>
      </c>
      <c r="L6" s="20" t="s">
        <v>97</v>
      </c>
      <c r="M6" s="20" t="s">
        <v>97</v>
      </c>
      <c r="N6" s="20" t="s">
        <v>97</v>
      </c>
      <c r="O6" s="20" t="s">
        <v>97</v>
      </c>
      <c r="P6" s="20" t="s">
        <v>97</v>
      </c>
      <c r="Q6" s="20" t="s">
        <v>97</v>
      </c>
    </row>
    <row r="7" spans="1:17" ht="24.75" x14ac:dyDescent="0.55000000000000004">
      <c r="A7" s="20" t="s">
        <v>3</v>
      </c>
      <c r="C7" s="20" t="s">
        <v>7</v>
      </c>
      <c r="E7" s="20" t="s">
        <v>121</v>
      </c>
      <c r="G7" s="20" t="s">
        <v>122</v>
      </c>
      <c r="I7" s="20" t="s">
        <v>124</v>
      </c>
      <c r="K7" s="20" t="s">
        <v>7</v>
      </c>
      <c r="M7" s="20" t="s">
        <v>121</v>
      </c>
      <c r="O7" s="20" t="s">
        <v>122</v>
      </c>
      <c r="Q7" s="20" t="s">
        <v>124</v>
      </c>
    </row>
    <row r="8" spans="1:17" x14ac:dyDescent="0.55000000000000004">
      <c r="A8" s="4" t="s">
        <v>30</v>
      </c>
      <c r="C8" s="7">
        <v>12976</v>
      </c>
      <c r="D8" s="7"/>
      <c r="E8" s="7">
        <v>381050833</v>
      </c>
      <c r="F8" s="7"/>
      <c r="G8" s="7">
        <v>261205781</v>
      </c>
      <c r="H8" s="7"/>
      <c r="I8" s="7">
        <v>119845052</v>
      </c>
      <c r="J8" s="7"/>
      <c r="K8" s="7">
        <v>55990</v>
      </c>
      <c r="L8" s="7"/>
      <c r="M8" s="7">
        <v>2448617958</v>
      </c>
      <c r="N8" s="7"/>
      <c r="O8" s="7">
        <v>2230365236</v>
      </c>
      <c r="P8" s="7"/>
      <c r="Q8" s="7">
        <v>218252722</v>
      </c>
    </row>
    <row r="9" spans="1:17" x14ac:dyDescent="0.55000000000000004">
      <c r="A9" s="4" t="s">
        <v>37</v>
      </c>
      <c r="C9" s="7">
        <v>25646</v>
      </c>
      <c r="D9" s="7"/>
      <c r="E9" s="7">
        <v>417097336</v>
      </c>
      <c r="F9" s="7"/>
      <c r="G9" s="7">
        <v>553712838</v>
      </c>
      <c r="H9" s="7"/>
      <c r="I9" s="7">
        <v>-136615502</v>
      </c>
      <c r="J9" s="7"/>
      <c r="K9" s="7">
        <v>31260</v>
      </c>
      <c r="L9" s="7"/>
      <c r="M9" s="7">
        <v>599370628</v>
      </c>
      <c r="N9" s="7"/>
      <c r="O9" s="7">
        <v>707219095</v>
      </c>
      <c r="P9" s="7"/>
      <c r="Q9" s="7">
        <v>-107848467</v>
      </c>
    </row>
    <row r="10" spans="1:17" x14ac:dyDescent="0.55000000000000004">
      <c r="A10" s="4" t="s">
        <v>34</v>
      </c>
      <c r="C10" s="7">
        <v>9753</v>
      </c>
      <c r="D10" s="7"/>
      <c r="E10" s="7">
        <v>43630000</v>
      </c>
      <c r="F10" s="7"/>
      <c r="G10" s="7">
        <v>21475220</v>
      </c>
      <c r="H10" s="7"/>
      <c r="I10" s="7">
        <v>22154780</v>
      </c>
      <c r="J10" s="7"/>
      <c r="K10" s="7">
        <v>9753</v>
      </c>
      <c r="L10" s="7"/>
      <c r="M10" s="7">
        <v>43630000</v>
      </c>
      <c r="N10" s="7"/>
      <c r="O10" s="7">
        <v>21475220</v>
      </c>
      <c r="P10" s="7"/>
      <c r="Q10" s="7">
        <v>22154780</v>
      </c>
    </row>
    <row r="11" spans="1:17" x14ac:dyDescent="0.55000000000000004">
      <c r="A11" s="4" t="s">
        <v>32</v>
      </c>
      <c r="C11" s="7">
        <v>58515</v>
      </c>
      <c r="D11" s="7"/>
      <c r="E11" s="7">
        <v>259439750</v>
      </c>
      <c r="F11" s="7"/>
      <c r="G11" s="7">
        <v>175111710</v>
      </c>
      <c r="H11" s="7"/>
      <c r="I11" s="7">
        <v>84328040</v>
      </c>
      <c r="J11" s="7"/>
      <c r="K11" s="7">
        <v>58515</v>
      </c>
      <c r="L11" s="7"/>
      <c r="M11" s="7">
        <v>259439750</v>
      </c>
      <c r="N11" s="7"/>
      <c r="O11" s="7">
        <v>175111710</v>
      </c>
      <c r="P11" s="7"/>
      <c r="Q11" s="7">
        <v>84328040</v>
      </c>
    </row>
    <row r="12" spans="1:17" x14ac:dyDescent="0.55000000000000004">
      <c r="A12" s="4" t="s">
        <v>42</v>
      </c>
      <c r="C12" s="7">
        <v>181</v>
      </c>
      <c r="D12" s="7"/>
      <c r="E12" s="7">
        <v>6447216</v>
      </c>
      <c r="F12" s="7"/>
      <c r="G12" s="7">
        <v>5887603</v>
      </c>
      <c r="H12" s="7"/>
      <c r="I12" s="7">
        <v>559613</v>
      </c>
      <c r="J12" s="7"/>
      <c r="K12" s="7">
        <v>181</v>
      </c>
      <c r="L12" s="7"/>
      <c r="M12" s="7">
        <v>6447216</v>
      </c>
      <c r="N12" s="7"/>
      <c r="O12" s="7">
        <v>5887603</v>
      </c>
      <c r="P12" s="7"/>
      <c r="Q12" s="7">
        <v>559613</v>
      </c>
    </row>
    <row r="13" spans="1:17" x14ac:dyDescent="0.55000000000000004">
      <c r="A13" s="4" t="s">
        <v>26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8948</v>
      </c>
      <c r="L13" s="7"/>
      <c r="M13" s="7">
        <v>165444248</v>
      </c>
      <c r="N13" s="7"/>
      <c r="O13" s="7">
        <v>110657488</v>
      </c>
      <c r="P13" s="7"/>
      <c r="Q13" s="7">
        <v>54786760</v>
      </c>
    </row>
    <row r="14" spans="1:17" x14ac:dyDescent="0.55000000000000004">
      <c r="A14" s="4" t="s">
        <v>125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79123</v>
      </c>
      <c r="L14" s="7"/>
      <c r="M14" s="7">
        <v>1139739435</v>
      </c>
      <c r="N14" s="7"/>
      <c r="O14" s="7">
        <v>1031979387</v>
      </c>
      <c r="P14" s="7"/>
      <c r="Q14" s="7">
        <v>107760048</v>
      </c>
    </row>
    <row r="15" spans="1:17" x14ac:dyDescent="0.55000000000000004">
      <c r="A15" s="4" t="s">
        <v>126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67340</v>
      </c>
      <c r="L15" s="7"/>
      <c r="M15" s="7">
        <v>2026892111</v>
      </c>
      <c r="N15" s="7"/>
      <c r="O15" s="7">
        <v>1500200863</v>
      </c>
      <c r="P15" s="7"/>
      <c r="Q15" s="7">
        <v>526691248</v>
      </c>
    </row>
    <row r="16" spans="1:17" x14ac:dyDescent="0.55000000000000004">
      <c r="A16" s="4" t="s">
        <v>17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32482</v>
      </c>
      <c r="L16" s="7"/>
      <c r="M16" s="7">
        <v>954464196</v>
      </c>
      <c r="N16" s="7"/>
      <c r="O16" s="7">
        <v>746108959</v>
      </c>
      <c r="P16" s="7"/>
      <c r="Q16" s="7">
        <v>208355237</v>
      </c>
    </row>
    <row r="17" spans="1:17" x14ac:dyDescent="0.55000000000000004">
      <c r="A17" s="4" t="s">
        <v>127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131465</v>
      </c>
      <c r="L17" s="7"/>
      <c r="M17" s="7">
        <v>1634752670</v>
      </c>
      <c r="N17" s="7"/>
      <c r="O17" s="7">
        <v>1388159608</v>
      </c>
      <c r="P17" s="7"/>
      <c r="Q17" s="7">
        <v>246593062</v>
      </c>
    </row>
    <row r="18" spans="1:17" x14ac:dyDescent="0.55000000000000004">
      <c r="A18" s="4" t="s">
        <v>31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25231</v>
      </c>
      <c r="L18" s="7"/>
      <c r="M18" s="7">
        <v>325318607</v>
      </c>
      <c r="N18" s="7"/>
      <c r="O18" s="7">
        <v>356449882</v>
      </c>
      <c r="P18" s="7"/>
      <c r="Q18" s="7">
        <v>-31131275</v>
      </c>
    </row>
    <row r="19" spans="1:17" x14ac:dyDescent="0.55000000000000004">
      <c r="A19" s="4" t="s">
        <v>29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65683</v>
      </c>
      <c r="L19" s="7"/>
      <c r="M19" s="7">
        <v>992658505</v>
      </c>
      <c r="N19" s="7"/>
      <c r="O19" s="7">
        <v>984225744</v>
      </c>
      <c r="P19" s="7"/>
      <c r="Q19" s="7">
        <v>8432761</v>
      </c>
    </row>
    <row r="20" spans="1:17" x14ac:dyDescent="0.55000000000000004">
      <c r="A20" s="4" t="s">
        <v>128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311717</v>
      </c>
      <c r="L20" s="7"/>
      <c r="M20" s="7">
        <v>1226476689</v>
      </c>
      <c r="N20" s="7"/>
      <c r="O20" s="7">
        <v>1593828265</v>
      </c>
      <c r="P20" s="7"/>
      <c r="Q20" s="7">
        <v>-367351576</v>
      </c>
    </row>
    <row r="21" spans="1:17" x14ac:dyDescent="0.55000000000000004">
      <c r="A21" s="4" t="s">
        <v>27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75497</v>
      </c>
      <c r="L21" s="7"/>
      <c r="M21" s="7">
        <v>251425292</v>
      </c>
      <c r="N21" s="7"/>
      <c r="O21" s="7">
        <v>319108036</v>
      </c>
      <c r="P21" s="7"/>
      <c r="Q21" s="7">
        <v>-67682744</v>
      </c>
    </row>
    <row r="22" spans="1:17" x14ac:dyDescent="0.55000000000000004">
      <c r="A22" s="4" t="s">
        <v>35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38663</v>
      </c>
      <c r="L22" s="7"/>
      <c r="M22" s="7">
        <v>644943946</v>
      </c>
      <c r="N22" s="7"/>
      <c r="O22" s="7">
        <v>579853132</v>
      </c>
      <c r="P22" s="7"/>
      <c r="Q22" s="7">
        <v>65090814</v>
      </c>
    </row>
    <row r="23" spans="1:17" x14ac:dyDescent="0.55000000000000004">
      <c r="A23" s="4" t="s">
        <v>129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187058</v>
      </c>
      <c r="L23" s="7"/>
      <c r="M23" s="7">
        <v>1669257080</v>
      </c>
      <c r="N23" s="7"/>
      <c r="O23" s="7">
        <v>1766900098</v>
      </c>
      <c r="P23" s="7"/>
      <c r="Q23" s="7">
        <v>-97643018</v>
      </c>
    </row>
    <row r="24" spans="1:17" x14ac:dyDescent="0.55000000000000004">
      <c r="A24" s="4" t="s">
        <v>130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50073</v>
      </c>
      <c r="L24" s="7"/>
      <c r="M24" s="7">
        <v>245405913</v>
      </c>
      <c r="N24" s="7"/>
      <c r="O24" s="7">
        <v>193198963</v>
      </c>
      <c r="P24" s="7"/>
      <c r="Q24" s="7">
        <v>52206950</v>
      </c>
    </row>
    <row r="25" spans="1:17" x14ac:dyDescent="0.55000000000000004">
      <c r="A25" s="4" t="s">
        <v>131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23745</v>
      </c>
      <c r="L25" s="7"/>
      <c r="M25" s="7">
        <v>1871499109</v>
      </c>
      <c r="N25" s="7"/>
      <c r="O25" s="7">
        <v>1711136739</v>
      </c>
      <c r="P25" s="7"/>
      <c r="Q25" s="7">
        <v>160362370</v>
      </c>
    </row>
    <row r="26" spans="1:17" x14ac:dyDescent="0.55000000000000004">
      <c r="A26" s="4" t="s">
        <v>19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109783</v>
      </c>
      <c r="L26" s="7"/>
      <c r="M26" s="7">
        <v>813066026</v>
      </c>
      <c r="N26" s="7"/>
      <c r="O26" s="7">
        <v>821632652</v>
      </c>
      <c r="P26" s="7"/>
      <c r="Q26" s="7">
        <v>-8566626</v>
      </c>
    </row>
    <row r="27" spans="1:17" x14ac:dyDescent="0.55000000000000004">
      <c r="A27" s="4" t="s">
        <v>18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16774</v>
      </c>
      <c r="L27" s="7"/>
      <c r="M27" s="7">
        <v>159081423</v>
      </c>
      <c r="N27" s="7"/>
      <c r="O27" s="7">
        <v>131118636</v>
      </c>
      <c r="P27" s="7"/>
      <c r="Q27" s="7">
        <v>27962787</v>
      </c>
    </row>
    <row r="28" spans="1:17" x14ac:dyDescent="0.55000000000000004">
      <c r="A28" s="4" t="s">
        <v>132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87086</v>
      </c>
      <c r="L28" s="7"/>
      <c r="M28" s="7">
        <v>1300327428</v>
      </c>
      <c r="N28" s="7"/>
      <c r="O28" s="7">
        <v>1583421330</v>
      </c>
      <c r="P28" s="7"/>
      <c r="Q28" s="7">
        <v>-283093902</v>
      </c>
    </row>
    <row r="29" spans="1:17" x14ac:dyDescent="0.55000000000000004">
      <c r="A29" s="4" t="s">
        <v>133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150000</v>
      </c>
      <c r="L29" s="7"/>
      <c r="M29" s="7">
        <v>1193535080</v>
      </c>
      <c r="N29" s="7"/>
      <c r="O29" s="7">
        <v>1193535080</v>
      </c>
      <c r="P29" s="7"/>
      <c r="Q29" s="7">
        <v>0</v>
      </c>
    </row>
    <row r="30" spans="1:17" x14ac:dyDescent="0.55000000000000004">
      <c r="A30" s="4" t="s">
        <v>134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9362</v>
      </c>
      <c r="L30" s="7"/>
      <c r="M30" s="7">
        <v>361571435</v>
      </c>
      <c r="N30" s="7"/>
      <c r="O30" s="7">
        <v>280635276</v>
      </c>
      <c r="P30" s="7"/>
      <c r="Q30" s="7">
        <v>80936159</v>
      </c>
    </row>
    <row r="31" spans="1:17" x14ac:dyDescent="0.55000000000000004">
      <c r="A31" s="4" t="s">
        <v>135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3277</v>
      </c>
      <c r="L31" s="7"/>
      <c r="M31" s="7">
        <v>65639371</v>
      </c>
      <c r="N31" s="7"/>
      <c r="O31" s="7">
        <v>47505263</v>
      </c>
      <c r="P31" s="7"/>
      <c r="Q31" s="7">
        <v>18134108</v>
      </c>
    </row>
    <row r="32" spans="1:17" x14ac:dyDescent="0.55000000000000004">
      <c r="A32" s="4" t="s">
        <v>136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31605</v>
      </c>
      <c r="L32" s="7"/>
      <c r="M32" s="7">
        <v>433580096</v>
      </c>
      <c r="N32" s="7"/>
      <c r="O32" s="7">
        <v>392874816</v>
      </c>
      <c r="P32" s="7"/>
      <c r="Q32" s="7">
        <v>40705280</v>
      </c>
    </row>
    <row r="33" spans="1:17" x14ac:dyDescent="0.55000000000000004">
      <c r="A33" s="4" t="s">
        <v>137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339</v>
      </c>
      <c r="L33" s="7"/>
      <c r="M33" s="7">
        <v>18559110</v>
      </c>
      <c r="N33" s="7"/>
      <c r="O33" s="7">
        <v>8482353</v>
      </c>
      <c r="P33" s="7"/>
      <c r="Q33" s="7">
        <v>10076757</v>
      </c>
    </row>
    <row r="34" spans="1:17" x14ac:dyDescent="0.55000000000000004">
      <c r="A34" s="4" t="s">
        <v>138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123833</v>
      </c>
      <c r="L34" s="7"/>
      <c r="M34" s="7">
        <v>916289546</v>
      </c>
      <c r="N34" s="7"/>
      <c r="O34" s="7">
        <v>591570262</v>
      </c>
      <c r="P34" s="7"/>
      <c r="Q34" s="7">
        <v>324719284</v>
      </c>
    </row>
    <row r="35" spans="1:17" x14ac:dyDescent="0.55000000000000004">
      <c r="A35" s="4" t="s">
        <v>139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170</v>
      </c>
      <c r="L35" s="7"/>
      <c r="M35" s="7">
        <v>12424788</v>
      </c>
      <c r="N35" s="7"/>
      <c r="O35" s="7">
        <v>6771869</v>
      </c>
      <c r="P35" s="7"/>
      <c r="Q35" s="7">
        <v>5652919</v>
      </c>
    </row>
    <row r="36" spans="1:17" x14ac:dyDescent="0.55000000000000004">
      <c r="A36" s="4" t="s">
        <v>140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9897</v>
      </c>
      <c r="L36" s="7"/>
      <c r="M36" s="7">
        <v>544572431</v>
      </c>
      <c r="N36" s="7"/>
      <c r="O36" s="7">
        <v>410388615</v>
      </c>
      <c r="P36" s="7"/>
      <c r="Q36" s="7">
        <v>134183816</v>
      </c>
    </row>
    <row r="37" spans="1:17" x14ac:dyDescent="0.55000000000000004">
      <c r="A37" s="4" t="s">
        <v>141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852</v>
      </c>
      <c r="L37" s="7"/>
      <c r="M37" s="7">
        <v>10674513</v>
      </c>
      <c r="N37" s="7"/>
      <c r="O37" s="7">
        <v>6687181</v>
      </c>
      <c r="P37" s="7"/>
      <c r="Q37" s="7">
        <v>3987332</v>
      </c>
    </row>
    <row r="38" spans="1:17" x14ac:dyDescent="0.55000000000000004">
      <c r="A38" s="4" t="s">
        <v>142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863</v>
      </c>
      <c r="L38" s="7"/>
      <c r="M38" s="7">
        <v>10631310</v>
      </c>
      <c r="N38" s="7"/>
      <c r="O38" s="7">
        <v>5337102</v>
      </c>
      <c r="P38" s="7"/>
      <c r="Q38" s="7">
        <v>5294208</v>
      </c>
    </row>
    <row r="39" spans="1:17" x14ac:dyDescent="0.55000000000000004">
      <c r="A39" s="4" t="s">
        <v>69</v>
      </c>
      <c r="C39" s="7">
        <v>4033</v>
      </c>
      <c r="D39" s="7"/>
      <c r="E39" s="7">
        <v>4033000000</v>
      </c>
      <c r="F39" s="7"/>
      <c r="G39" s="7">
        <v>3596985578</v>
      </c>
      <c r="H39" s="7"/>
      <c r="I39" s="7">
        <v>436014422</v>
      </c>
      <c r="J39" s="7"/>
      <c r="K39" s="7">
        <v>4033</v>
      </c>
      <c r="L39" s="7"/>
      <c r="M39" s="7">
        <v>4033000000</v>
      </c>
      <c r="N39" s="7"/>
      <c r="O39" s="7">
        <v>3596985578</v>
      </c>
      <c r="P39" s="7"/>
      <c r="Q39" s="7">
        <v>436014422</v>
      </c>
    </row>
    <row r="40" spans="1:17" x14ac:dyDescent="0.55000000000000004">
      <c r="A40" s="4" t="s">
        <v>66</v>
      </c>
      <c r="C40" s="7">
        <v>182</v>
      </c>
      <c r="D40" s="7"/>
      <c r="E40" s="7">
        <v>182000000</v>
      </c>
      <c r="F40" s="7"/>
      <c r="G40" s="7">
        <v>161972840</v>
      </c>
      <c r="H40" s="7"/>
      <c r="I40" s="7">
        <v>20027160</v>
      </c>
      <c r="J40" s="7"/>
      <c r="K40" s="7">
        <v>6549</v>
      </c>
      <c r="L40" s="7"/>
      <c r="M40" s="7">
        <v>6184998771</v>
      </c>
      <c r="N40" s="7"/>
      <c r="O40" s="7">
        <v>5828352397</v>
      </c>
      <c r="P40" s="7"/>
      <c r="Q40" s="7">
        <v>356646374</v>
      </c>
    </row>
    <row r="41" spans="1:17" x14ac:dyDescent="0.55000000000000004">
      <c r="A41" s="4" t="s">
        <v>143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361</v>
      </c>
      <c r="L41" s="7"/>
      <c r="M41" s="7">
        <v>361000000</v>
      </c>
      <c r="N41" s="7"/>
      <c r="O41" s="7">
        <v>351735429</v>
      </c>
      <c r="P41" s="7"/>
      <c r="Q41" s="7">
        <v>9264571</v>
      </c>
    </row>
    <row r="42" spans="1:17" ht="24.75" thickBot="1" x14ac:dyDescent="0.6">
      <c r="A42" s="4"/>
      <c r="C42" s="7"/>
      <c r="D42" s="7"/>
      <c r="E42" s="14">
        <f>SUM(E8:E41)</f>
        <v>5322665135</v>
      </c>
      <c r="F42" s="7"/>
      <c r="G42" s="14">
        <f>SUM(G8:G41)</f>
        <v>4776351570</v>
      </c>
      <c r="H42" s="7"/>
      <c r="I42" s="14">
        <f>SUM(I8:I41)</f>
        <v>546313565</v>
      </c>
      <c r="J42" s="7"/>
      <c r="K42" s="7"/>
      <c r="L42" s="7"/>
      <c r="M42" s="14">
        <f>SUM(M8:M41)</f>
        <v>32924734681</v>
      </c>
      <c r="N42" s="7"/>
      <c r="O42" s="14">
        <f>SUM(O8:O41)</f>
        <v>30678899867</v>
      </c>
      <c r="P42" s="7"/>
      <c r="Q42" s="14">
        <f>SUM(Q8:Q41)</f>
        <v>2245834814</v>
      </c>
    </row>
    <row r="43" spans="1:17" ht="24.75" thickTop="1" x14ac:dyDescent="0.55000000000000004"/>
    <row r="44" spans="1:17" x14ac:dyDescent="0.55000000000000004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55000000000000004">
      <c r="G45" s="3"/>
      <c r="I45" s="3"/>
      <c r="O45" s="3"/>
      <c r="Q45" s="3"/>
    </row>
    <row r="46" spans="1:17" x14ac:dyDescent="0.55000000000000004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8" spans="1:17" x14ac:dyDescent="0.55000000000000004"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6:17" x14ac:dyDescent="0.55000000000000004">
      <c r="G49" s="3"/>
      <c r="I49" s="3"/>
      <c r="O49" s="3"/>
      <c r="Q49" s="3"/>
    </row>
    <row r="50" spans="6:17" x14ac:dyDescent="0.55000000000000004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2021-07-31T06:04:18Z</dcterms:created>
  <dcterms:modified xsi:type="dcterms:W3CDTF">2021-08-01T08:51:12Z</dcterms:modified>
</cp:coreProperties>
</file>