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B666AA88-4DB5-4F23-AF6A-D42D110B363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C8" i="15" l="1"/>
  <c r="C7" i="15"/>
  <c r="S14" i="3"/>
  <c r="G11" i="15"/>
  <c r="E9" i="14"/>
  <c r="C9" i="14"/>
  <c r="K9" i="13"/>
  <c r="K8" i="13"/>
  <c r="G9" i="13"/>
  <c r="G8" i="13"/>
  <c r="E9" i="13"/>
  <c r="I9" i="13"/>
  <c r="Q14" i="12"/>
  <c r="O14" i="12"/>
  <c r="M14" i="12"/>
  <c r="K14" i="12"/>
  <c r="I14" i="12"/>
  <c r="G14" i="12"/>
  <c r="E14" i="12"/>
  <c r="C14" i="12"/>
  <c r="U12" i="11"/>
  <c r="U16" i="11"/>
  <c r="U20" i="11"/>
  <c r="U24" i="11"/>
  <c r="U28" i="11"/>
  <c r="U32" i="11"/>
  <c r="U36" i="11"/>
  <c r="U8" i="11"/>
  <c r="C40" i="11"/>
  <c r="E40" i="11"/>
  <c r="G40" i="11"/>
  <c r="I40" i="11"/>
  <c r="K9" i="11" s="1"/>
  <c r="M40" i="11"/>
  <c r="O40" i="11"/>
  <c r="S40" i="11"/>
  <c r="U11" i="11" s="1"/>
  <c r="Q40" i="11"/>
  <c r="G32" i="9"/>
  <c r="I32" i="9"/>
  <c r="F36" i="10"/>
  <c r="Q34" i="10"/>
  <c r="O34" i="10"/>
  <c r="M34" i="10"/>
  <c r="I34" i="10"/>
  <c r="G34" i="10"/>
  <c r="E34" i="10"/>
  <c r="C11" i="15" l="1"/>
  <c r="E9" i="15" s="1"/>
  <c r="E8" i="15"/>
  <c r="E10" i="15"/>
  <c r="E7" i="15"/>
  <c r="U38" i="11"/>
  <c r="U34" i="11"/>
  <c r="U30" i="11"/>
  <c r="U26" i="11"/>
  <c r="U22" i="11"/>
  <c r="U18" i="11"/>
  <c r="U14" i="11"/>
  <c r="U10" i="11"/>
  <c r="U37" i="11"/>
  <c r="U33" i="11"/>
  <c r="U29" i="11"/>
  <c r="U25" i="11"/>
  <c r="U21" i="11"/>
  <c r="U17" i="11"/>
  <c r="U13" i="11"/>
  <c r="U9" i="11"/>
  <c r="U40" i="11" s="1"/>
  <c r="U39" i="11"/>
  <c r="U35" i="11"/>
  <c r="U31" i="11"/>
  <c r="U27" i="11"/>
  <c r="U23" i="11"/>
  <c r="U19" i="11"/>
  <c r="U15" i="11"/>
  <c r="K35" i="11"/>
  <c r="K27" i="11"/>
  <c r="K23" i="11"/>
  <c r="K15" i="11"/>
  <c r="K38" i="11"/>
  <c r="K34" i="11"/>
  <c r="K30" i="11"/>
  <c r="K26" i="11"/>
  <c r="K22" i="11"/>
  <c r="K18" i="11"/>
  <c r="K14" i="11"/>
  <c r="K10" i="11"/>
  <c r="K8" i="11"/>
  <c r="K36" i="11"/>
  <c r="K32" i="11"/>
  <c r="K28" i="11"/>
  <c r="K24" i="11"/>
  <c r="K20" i="11"/>
  <c r="K16" i="11"/>
  <c r="K12" i="11"/>
  <c r="K39" i="11"/>
  <c r="K31" i="11"/>
  <c r="K19" i="11"/>
  <c r="K11" i="11"/>
  <c r="K37" i="11"/>
  <c r="K33" i="11"/>
  <c r="K29" i="11"/>
  <c r="K25" i="11"/>
  <c r="K21" i="11"/>
  <c r="K17" i="11"/>
  <c r="K13" i="11"/>
  <c r="I31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8" i="9"/>
  <c r="F34" i="9"/>
  <c r="Q32" i="9"/>
  <c r="O32" i="9"/>
  <c r="M32" i="9"/>
  <c r="E32" i="9"/>
  <c r="S10" i="6"/>
  <c r="AK14" i="3"/>
  <c r="AI14" i="3"/>
  <c r="I9" i="7"/>
  <c r="K9" i="7"/>
  <c r="M9" i="7"/>
  <c r="O9" i="7"/>
  <c r="Q9" i="7"/>
  <c r="S9" i="7"/>
  <c r="Q10" i="6"/>
  <c r="O10" i="6"/>
  <c r="M10" i="6"/>
  <c r="K10" i="6"/>
  <c r="Q14" i="3"/>
  <c r="W14" i="3"/>
  <c r="AA14" i="3"/>
  <c r="AG14" i="3"/>
  <c r="Y28" i="1"/>
  <c r="E28" i="1"/>
  <c r="G28" i="1"/>
  <c r="K28" i="1"/>
  <c r="O28" i="1"/>
  <c r="U28" i="1"/>
  <c r="W28" i="1"/>
  <c r="E11" i="15" l="1"/>
  <c r="K40" i="11"/>
</calcChain>
</file>

<file path=xl/sharedStrings.xml><?xml version="1.0" encoding="utf-8"?>
<sst xmlns="http://schemas.openxmlformats.org/spreadsheetml/2006/main" count="488" uniqueCount="122">
  <si>
    <t>صندوق سرمایه‌گذاری مشترک مدرسه کسب و کار صوفی رازی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</si>
  <si>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</si>
  <si>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</si>
  <si>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</si>
  <si>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</si>
  <si>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</si>
  <si>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</si>
  <si>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</si>
  <si>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</si>
  <si>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</si>
  <si>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</si>
  <si>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</si>
  <si>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</si>
  <si>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</si>
  <si>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</si>
  <si>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</si>
  <si>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پالایش نفت تبریز</t>
  </si>
  <si>
    <t>پالایش نفت تهران</t>
  </si>
  <si>
    <t>پتروشیمی تندگویان</t>
  </si>
  <si>
    <t>تامین سرمایه نوین</t>
  </si>
  <si>
    <t>حفاری شمال</t>
  </si>
  <si>
    <t>سخت آژند</t>
  </si>
  <si>
    <t>سرمایه گذاری صدرتامین</t>
  </si>
  <si>
    <t>سرمایه‌ گذاری‌ پارس‌ توشه‌</t>
  </si>
  <si>
    <t>سرمایه‌گذاری‌ صنعت‌ نفت‌</t>
  </si>
  <si>
    <t>سهامی ذوب آهن  اصفهان</t>
  </si>
  <si>
    <t>فولاد  خوزستان</t>
  </si>
  <si>
    <t>فولاد امیرکبیرکاشان</t>
  </si>
  <si>
    <t>فولاد مبارکه اصفهان</t>
  </si>
  <si>
    <t>مبین انرژی خلیج فارس</t>
  </si>
  <si>
    <t>نفت‌ بهران‌</t>
  </si>
  <si>
    <t>کشتیرانی جمهوری اسلامی ایران</t>
  </si>
  <si>
    <t>بانک سینا</t>
  </si>
  <si>
    <t>گسترش نفت و گاز پارسیان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</si>
  <si>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</si>
  <si>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</si>
  <si>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</si>
  <si>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</si>
  <si>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</si>
  <si>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</si>
  <si>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</si>
  <si>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</si>
  <si>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</si>
  <si>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</si>
  <si>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</si>
  <si>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</si>
  <si>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</si>
  <si>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</si>
  <si>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</si>
  <si>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</si>
  <si>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</si>
  <si>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</si>
  <si>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</si>
  <si>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</si>
  <si>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</si>
  <si>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</si>
  <si>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</si>
  <si>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</si>
  <si>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</si>
  <si>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</si>
  <si>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</si>
  <si>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</si>
  <si>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</si>
  <si>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</si>
  <si>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</si>
  <si>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</si>
  <si>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</si>
  <si>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</si>
  <si>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</si>
  <si>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</si>
  <si>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</si>
  <si>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</si>
  <si>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</si>
  <si>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</si>
  <si>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</si>
  <si>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</si>
  <si>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</si>
  <si>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</si>
  <si>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</si>
  <si>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</si>
  <si>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</si>
  <si>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</si>
  <si>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</si>
  <si>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</si>
  <si>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</si>
  <si>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</si>
  <si>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</si>
  <si>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</si>
  <si>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</si>
  <si>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 سپه‌</t>
  </si>
  <si>
    <t>تراکتورسازی‌ایران‌</t>
  </si>
  <si>
    <t>پالایش نفت اصفهان</t>
  </si>
  <si>
    <t>سرمایه گذاری ملت</t>
  </si>
  <si>
    <t>فروشگاههای زنجیره ای افق کوروش</t>
  </si>
  <si>
    <t>سرمایه گذاری سیمان تامین</t>
  </si>
  <si>
    <t>ح . سرمایه گذاری صدرتامین</t>
  </si>
  <si>
    <t>مدیریت سرمایه گذاری کوثربهمن</t>
  </si>
  <si>
    <t>فرآوری معدنی اپال کانی پارس</t>
  </si>
  <si>
    <t>صنایع چوب خزر کاسپین</t>
  </si>
  <si>
    <t>ح . تامین سرمایه نوین</t>
  </si>
  <si>
    <t>سپیدار سیستم آسیا</t>
  </si>
  <si>
    <t>پتروشیمی بوعلی سینا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</si>
  <si>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</si>
  <si>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</si>
  <si>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</si>
  <si>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</si>
  <si>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</si>
  <si>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</si>
  <si>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</si>
  <si>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</si>
  <si>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</si>
  <si>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</si>
  <si>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</si>
  <si>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</si>
  <si>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</si>
  <si>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</si>
  <si>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</si>
  <si>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1400/01/01</t>
  </si>
  <si>
    <t xml:space="preserve"> </t>
  </si>
  <si>
    <t>سایر درآمدها تنزیل سود سهام</t>
  </si>
  <si>
    <t>تاپایان ماه</t>
  </si>
  <si>
    <t xml:space="preserve">از ابتدای سال مالی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</si>
</sst>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10" fontId="2" fillId="0" borderId="0" xfId="2" applyNumberFormat="1" applyFont="1"/>
    <xf numFmtId="10" fontId="5" fillId="0" borderId="0" xfId="2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930D52B9-4F4C-42FE-9CA4-DA912B945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B96C4-83F5-484B-B0BE-3369B52F3AD3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85725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M19" sqref="M19"/>
    </sheetView>
  </sheetViews>
  <sheetFormatPr defaultRowHeight="24"/>
  <cols>
    <col min="1" max="1" width="29.5703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75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0" t="s">
        <v>79</v>
      </c>
      <c r="C6" s="21" t="s">
        <v>77</v>
      </c>
      <c r="D6" s="21" t="s">
        <v>77</v>
      </c>
      <c r="E6" s="21" t="s">
        <v>77</v>
      </c>
      <c r="F6" s="21" t="s">
        <v>77</v>
      </c>
      <c r="G6" s="21" t="s">
        <v>77</v>
      </c>
      <c r="H6" s="21" t="s">
        <v>77</v>
      </c>
      <c r="I6" s="21" t="s">
        <v>77</v>
      </c>
      <c r="K6" s="21" t="s">
        <v>78</v>
      </c>
      <c r="L6" s="21" t="s">
        <v>78</v>
      </c>
      <c r="M6" s="21" t="s">
        <v>78</v>
      </c>
      <c r="N6" s="21" t="s">
        <v>78</v>
      </c>
      <c r="O6" s="21" t="s">
        <v>78</v>
      </c>
      <c r="P6" s="21" t="s">
        <v>78</v>
      </c>
      <c r="Q6" s="21" t="s">
        <v>78</v>
      </c>
    </row>
    <row r="7" spans="1:17" ht="24.75">
      <c r="A7" s="21" t="s">
        <v>79</v>
      </c>
      <c r="C7" s="21" t="s">
        <v>107</v>
      </c>
      <c r="E7" s="21" t="s">
        <v>104</v>
      </c>
      <c r="G7" s="21" t="s">
        <v>105</v>
      </c>
      <c r="I7" s="21" t="s">
        <v>108</v>
      </c>
      <c r="K7" s="21" t="s">
        <v>107</v>
      </c>
      <c r="M7" s="21" t="s">
        <v>104</v>
      </c>
      <c r="O7" s="21" t="s">
        <v>105</v>
      </c>
      <c r="Q7" s="21" t="s">
        <v>108</v>
      </c>
    </row>
    <row r="8" spans="1:17">
      <c r="A8" s="1" t="s">
        <v>50</v>
      </c>
      <c r="C8" s="6">
        <v>0</v>
      </c>
      <c r="D8" s="6"/>
      <c r="E8" s="6">
        <v>-315102054</v>
      </c>
      <c r="F8" s="6"/>
      <c r="G8" s="6">
        <v>336619214</v>
      </c>
      <c r="H8" s="6"/>
      <c r="I8" s="6">
        <v>21517160</v>
      </c>
      <c r="J8" s="6"/>
      <c r="K8" s="6">
        <v>0</v>
      </c>
      <c r="L8" s="6"/>
      <c r="M8" s="6">
        <v>11489762</v>
      </c>
      <c r="N8" s="6"/>
      <c r="O8" s="6">
        <v>336619214</v>
      </c>
      <c r="P8" s="6"/>
      <c r="Q8" s="6">
        <v>348108976</v>
      </c>
    </row>
    <row r="9" spans="1:17">
      <c r="A9" s="1" t="s">
        <v>102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9264571</v>
      </c>
      <c r="P9" s="6"/>
      <c r="Q9" s="6">
        <v>9264571</v>
      </c>
    </row>
    <row r="10" spans="1:17">
      <c r="A10" s="1" t="s">
        <v>43</v>
      </c>
      <c r="C10" s="6">
        <v>0</v>
      </c>
      <c r="D10" s="6"/>
      <c r="E10" s="6">
        <v>32569583</v>
      </c>
      <c r="F10" s="6"/>
      <c r="G10" s="6">
        <v>0</v>
      </c>
      <c r="H10" s="6"/>
      <c r="I10" s="6">
        <v>32569583</v>
      </c>
      <c r="J10" s="6"/>
      <c r="K10" s="6">
        <v>0</v>
      </c>
      <c r="L10" s="6"/>
      <c r="M10" s="6">
        <v>227250723</v>
      </c>
      <c r="N10" s="6"/>
      <c r="O10" s="6">
        <v>0</v>
      </c>
      <c r="P10" s="6"/>
      <c r="Q10" s="6">
        <v>227250723</v>
      </c>
    </row>
    <row r="11" spans="1:17">
      <c r="A11" s="1" t="s">
        <v>53</v>
      </c>
      <c r="C11" s="6">
        <v>0</v>
      </c>
      <c r="D11" s="6"/>
      <c r="E11" s="6">
        <v>74580847</v>
      </c>
      <c r="F11" s="6"/>
      <c r="G11" s="6">
        <v>0</v>
      </c>
      <c r="H11" s="6"/>
      <c r="I11" s="6">
        <v>74580847</v>
      </c>
      <c r="J11" s="6"/>
      <c r="K11" s="6">
        <v>0</v>
      </c>
      <c r="L11" s="6"/>
      <c r="M11" s="6">
        <v>253831334</v>
      </c>
      <c r="N11" s="6"/>
      <c r="O11" s="6">
        <v>0</v>
      </c>
      <c r="P11" s="6"/>
      <c r="Q11" s="6">
        <v>253831334</v>
      </c>
    </row>
    <row r="12" spans="1:17">
      <c r="A12" s="1" t="s">
        <v>56</v>
      </c>
      <c r="C12" s="6">
        <v>0</v>
      </c>
      <c r="D12" s="6"/>
      <c r="E12" s="6">
        <v>15985383</v>
      </c>
      <c r="F12" s="6"/>
      <c r="G12" s="6">
        <v>0</v>
      </c>
      <c r="H12" s="6"/>
      <c r="I12" s="6">
        <v>15985383</v>
      </c>
      <c r="J12" s="6"/>
      <c r="K12" s="6">
        <v>0</v>
      </c>
      <c r="L12" s="6"/>
      <c r="M12" s="6">
        <v>61565669</v>
      </c>
      <c r="N12" s="6"/>
      <c r="O12" s="6">
        <v>0</v>
      </c>
      <c r="P12" s="6"/>
      <c r="Q12" s="6">
        <v>61565669</v>
      </c>
    </row>
    <row r="13" spans="1:17">
      <c r="A13" s="1" t="s">
        <v>47</v>
      </c>
      <c r="C13" s="6">
        <v>0</v>
      </c>
      <c r="D13" s="6"/>
      <c r="E13" s="6">
        <v>30613665</v>
      </c>
      <c r="F13" s="6"/>
      <c r="G13" s="6">
        <v>0</v>
      </c>
      <c r="H13" s="6"/>
      <c r="I13" s="6">
        <v>30613665</v>
      </c>
      <c r="J13" s="6"/>
      <c r="K13" s="6">
        <v>0</v>
      </c>
      <c r="L13" s="6"/>
      <c r="M13" s="6">
        <v>25279313</v>
      </c>
      <c r="N13" s="6"/>
      <c r="O13" s="6">
        <v>0</v>
      </c>
      <c r="P13" s="6"/>
      <c r="Q13" s="6">
        <v>25279313</v>
      </c>
    </row>
    <row r="14" spans="1:17" ht="24.75" thickBot="1">
      <c r="C14" s="7">
        <f>SUM(C8:C13)</f>
        <v>0</v>
      </c>
      <c r="D14" s="6"/>
      <c r="E14" s="7">
        <f>SUM(E8:E13)</f>
        <v>-161352576</v>
      </c>
      <c r="F14" s="6"/>
      <c r="G14" s="7">
        <f>SUM(G8:G13)</f>
        <v>336619214</v>
      </c>
      <c r="H14" s="6"/>
      <c r="I14" s="7">
        <f>SUM(I8:I13)</f>
        <v>175266638</v>
      </c>
      <c r="J14" s="6"/>
      <c r="K14" s="7">
        <f>SUM(K8:K13)</f>
        <v>0</v>
      </c>
      <c r="L14" s="6"/>
      <c r="M14" s="7">
        <f>SUM(M8:M13)</f>
        <v>579416801</v>
      </c>
      <c r="N14" s="6"/>
      <c r="O14" s="7">
        <f>SUM(O8:O13)</f>
        <v>345883785</v>
      </c>
      <c r="P14" s="6"/>
      <c r="Q14" s="7">
        <f>SUM(Q8:Q13)</f>
        <v>925300586</v>
      </c>
    </row>
    <row r="15" spans="1:17" ht="24.75" thickTop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>
      <c r="E16" s="15"/>
      <c r="M16" s="6"/>
    </row>
    <row r="17" spans="5:13">
      <c r="E17" s="6"/>
      <c r="M17" s="6"/>
    </row>
    <row r="18" spans="5:13">
      <c r="M18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17" sqref="I17"/>
    </sheetView>
  </sheetViews>
  <sheetFormatPr defaultRowHeight="24"/>
  <cols>
    <col min="1" max="1" width="22.28515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>
      <c r="A3" s="22" t="s">
        <v>75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>
      <c r="A6" s="21" t="s">
        <v>109</v>
      </c>
      <c r="B6" s="21" t="s">
        <v>109</v>
      </c>
      <c r="C6" s="21" t="s">
        <v>109</v>
      </c>
      <c r="E6" s="21" t="s">
        <v>77</v>
      </c>
      <c r="F6" s="21" t="s">
        <v>77</v>
      </c>
      <c r="G6" s="21" t="s">
        <v>77</v>
      </c>
      <c r="I6" s="21" t="s">
        <v>78</v>
      </c>
      <c r="J6" s="21" t="s">
        <v>78</v>
      </c>
      <c r="K6" s="21" t="s">
        <v>78</v>
      </c>
    </row>
    <row r="7" spans="1:11" ht="24.75">
      <c r="A7" s="21" t="s">
        <v>110</v>
      </c>
      <c r="C7" s="21" t="s">
        <v>62</v>
      </c>
      <c r="E7" s="21" t="s">
        <v>111</v>
      </c>
      <c r="G7" s="21" t="s">
        <v>112</v>
      </c>
      <c r="I7" s="21" t="s">
        <v>111</v>
      </c>
      <c r="K7" s="21" t="s">
        <v>112</v>
      </c>
    </row>
    <row r="8" spans="1:11">
      <c r="A8" s="4" t="s">
        <v>68</v>
      </c>
      <c r="B8" s="4"/>
      <c r="C8" s="4" t="s">
        <v>69</v>
      </c>
      <c r="D8" s="4"/>
      <c r="E8" s="11">
        <v>3447085</v>
      </c>
      <c r="F8" s="4"/>
      <c r="G8" s="8">
        <f>E8/E9</f>
        <v>1</v>
      </c>
      <c r="H8" s="4"/>
      <c r="I8" s="11">
        <v>239837117</v>
      </c>
      <c r="J8" s="4"/>
      <c r="K8" s="8">
        <f>I8/I9</f>
        <v>1</v>
      </c>
    </row>
    <row r="9" spans="1:11" ht="24.75" thickBot="1">
      <c r="A9" s="4"/>
      <c r="B9" s="4"/>
      <c r="C9" s="4"/>
      <c r="D9" s="4"/>
      <c r="E9" s="12">
        <f>SUM(E8)</f>
        <v>3447085</v>
      </c>
      <c r="F9" s="4"/>
      <c r="G9" s="9">
        <f>SUM(G8)</f>
        <v>1</v>
      </c>
      <c r="H9" s="4"/>
      <c r="I9" s="12">
        <f>SUM(I8)</f>
        <v>239837117</v>
      </c>
      <c r="J9" s="4"/>
      <c r="K9" s="9">
        <f>SUM(K8)</f>
        <v>1</v>
      </c>
    </row>
    <row r="10" spans="1:11" ht="24.75" thickTop="1"/>
  </sheetData>
  <mergeCells count="12">
    <mergeCell ref="A2:K2"/>
    <mergeCell ref="A4:K4"/>
    <mergeCell ref="A3:K3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8" sqref="A8"/>
    </sheetView>
  </sheetViews>
  <sheetFormatPr defaultRowHeight="24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2" t="s">
        <v>0</v>
      </c>
      <c r="B2" s="22"/>
      <c r="C2" s="22"/>
      <c r="D2" s="22"/>
      <c r="E2" s="22"/>
    </row>
    <row r="3" spans="1:5" ht="24.75">
      <c r="A3" s="22" t="s">
        <v>75</v>
      </c>
      <c r="B3" s="22"/>
      <c r="C3" s="22"/>
      <c r="D3" s="22"/>
      <c r="E3" s="22"/>
    </row>
    <row r="4" spans="1:5" ht="24.75">
      <c r="A4" s="22" t="s">
        <v>2</v>
      </c>
      <c r="B4" s="22"/>
      <c r="C4" s="22"/>
      <c r="D4" s="22"/>
      <c r="E4" s="22"/>
    </row>
    <row r="5" spans="1:5" ht="24.75">
      <c r="C5" s="20" t="s">
        <v>77</v>
      </c>
      <c r="E5" s="17" t="s">
        <v>121</v>
      </c>
    </row>
    <row r="6" spans="1:5" ht="24.75">
      <c r="A6" s="20" t="s">
        <v>113</v>
      </c>
      <c r="C6" s="21"/>
      <c r="E6" s="21" t="s">
        <v>120</v>
      </c>
    </row>
    <row r="7" spans="1:5" ht="24.75">
      <c r="A7" s="21" t="s">
        <v>113</v>
      </c>
      <c r="C7" s="21" t="s">
        <v>65</v>
      </c>
      <c r="E7" s="21" t="s">
        <v>65</v>
      </c>
    </row>
    <row r="8" spans="1:5">
      <c r="A8" s="1" t="s">
        <v>119</v>
      </c>
      <c r="C8" s="11">
        <v>388478</v>
      </c>
      <c r="D8" s="4"/>
      <c r="E8" s="11">
        <v>30206602</v>
      </c>
    </row>
    <row r="9" spans="1:5" ht="25.5" thickBot="1">
      <c r="A9" s="2" t="s">
        <v>84</v>
      </c>
      <c r="C9" s="12">
        <f>SUM(C8)</f>
        <v>388478</v>
      </c>
      <c r="D9" s="4"/>
      <c r="E9" s="12">
        <f>SUM(E8)</f>
        <v>30206602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"/>
  <sheetViews>
    <sheetView rightToLeft="1" topLeftCell="A16" workbookViewId="0">
      <selection activeCell="E31" sqref="E31"/>
    </sheetView>
  </sheetViews>
  <sheetFormatPr defaultRowHeight="24"/>
  <cols>
    <col min="1" max="1" width="28.855468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>
      <c r="A6" s="20" t="s">
        <v>3</v>
      </c>
      <c r="C6" s="21" t="s">
        <v>117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6">
        <v>311717</v>
      </c>
      <c r="D9" s="6"/>
      <c r="E9" s="6">
        <v>1745971389</v>
      </c>
      <c r="F9" s="6"/>
      <c r="G9" s="6">
        <v>1335587053.4096999</v>
      </c>
      <c r="H9" s="6"/>
      <c r="I9" s="6">
        <v>0</v>
      </c>
      <c r="J9" s="6"/>
      <c r="K9" s="6">
        <v>0</v>
      </c>
      <c r="L9" s="6"/>
      <c r="M9" s="6">
        <v>-311717</v>
      </c>
      <c r="N9" s="6"/>
      <c r="O9" s="6">
        <v>1226476689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X9" s="6"/>
      <c r="Y9" s="8">
        <v>0</v>
      </c>
    </row>
    <row r="10" spans="1:25">
      <c r="A10" s="1" t="s">
        <v>16</v>
      </c>
      <c r="C10" s="6">
        <v>53906</v>
      </c>
      <c r="D10" s="6"/>
      <c r="E10" s="6">
        <v>1238216537</v>
      </c>
      <c r="F10" s="6"/>
      <c r="G10" s="6">
        <v>1768420290.78</v>
      </c>
      <c r="H10" s="6"/>
      <c r="I10" s="6">
        <v>0</v>
      </c>
      <c r="J10" s="6"/>
      <c r="K10" s="6">
        <v>0</v>
      </c>
      <c r="L10" s="6"/>
      <c r="M10" s="6">
        <v>-32482</v>
      </c>
      <c r="N10" s="6"/>
      <c r="O10" s="6">
        <v>954464196</v>
      </c>
      <c r="P10" s="6"/>
      <c r="Q10" s="6">
        <v>21424</v>
      </c>
      <c r="R10" s="6"/>
      <c r="S10" s="6">
        <v>28050</v>
      </c>
      <c r="T10" s="6"/>
      <c r="U10" s="6">
        <v>492107578</v>
      </c>
      <c r="V10" s="6"/>
      <c r="W10" s="6">
        <v>597403644.55200005</v>
      </c>
      <c r="X10" s="6"/>
      <c r="Y10" s="8">
        <v>1.5534133060196112E-2</v>
      </c>
    </row>
    <row r="11" spans="1:25">
      <c r="A11" s="1" t="s">
        <v>17</v>
      </c>
      <c r="C11" s="6">
        <v>157328</v>
      </c>
      <c r="D11" s="6"/>
      <c r="E11" s="6">
        <v>1486078428</v>
      </c>
      <c r="F11" s="6"/>
      <c r="G11" s="6">
        <v>1521785019.5184</v>
      </c>
      <c r="H11" s="6"/>
      <c r="I11" s="6">
        <v>0</v>
      </c>
      <c r="J11" s="6"/>
      <c r="K11" s="6">
        <v>0</v>
      </c>
      <c r="L11" s="6"/>
      <c r="M11" s="6">
        <v>-14368</v>
      </c>
      <c r="N11" s="6"/>
      <c r="O11" s="6">
        <v>141262560</v>
      </c>
      <c r="P11" s="6"/>
      <c r="Q11" s="6">
        <v>142960</v>
      </c>
      <c r="R11" s="6"/>
      <c r="S11" s="6">
        <v>9250</v>
      </c>
      <c r="T11" s="6"/>
      <c r="U11" s="6">
        <v>1350362123</v>
      </c>
      <c r="V11" s="6"/>
      <c r="W11" s="6">
        <v>1314591181.8</v>
      </c>
      <c r="X11" s="6"/>
      <c r="Y11" s="8">
        <v>3.4182975822244319E-2</v>
      </c>
    </row>
    <row r="12" spans="1:25">
      <c r="A12" s="1" t="s">
        <v>18</v>
      </c>
      <c r="C12" s="6">
        <v>182139</v>
      </c>
      <c r="D12" s="6"/>
      <c r="E12" s="6">
        <v>1423740146</v>
      </c>
      <c r="F12" s="6"/>
      <c r="G12" s="6">
        <v>1795995650.59551</v>
      </c>
      <c r="H12" s="6"/>
      <c r="I12" s="6">
        <v>0</v>
      </c>
      <c r="J12" s="6"/>
      <c r="K12" s="6">
        <v>0</v>
      </c>
      <c r="L12" s="6"/>
      <c r="M12" s="6">
        <v>-16774</v>
      </c>
      <c r="N12" s="6"/>
      <c r="O12" s="6">
        <v>159081423</v>
      </c>
      <c r="P12" s="6"/>
      <c r="Q12" s="6">
        <v>165365</v>
      </c>
      <c r="R12" s="6"/>
      <c r="S12" s="6">
        <v>8765</v>
      </c>
      <c r="T12" s="6"/>
      <c r="U12" s="6">
        <v>1292621510</v>
      </c>
      <c r="V12" s="6"/>
      <c r="W12" s="6">
        <v>1440887116.31475</v>
      </c>
      <c r="X12" s="6"/>
      <c r="Y12" s="8">
        <v>3.7467016469812167E-2</v>
      </c>
    </row>
    <row r="13" spans="1:25">
      <c r="A13" s="1" t="s">
        <v>19</v>
      </c>
      <c r="C13" s="6">
        <v>233616</v>
      </c>
      <c r="D13" s="6"/>
      <c r="E13" s="6">
        <v>2152027218</v>
      </c>
      <c r="F13" s="6"/>
      <c r="G13" s="6">
        <v>1816116813.7632</v>
      </c>
      <c r="H13" s="6"/>
      <c r="I13" s="6">
        <v>0</v>
      </c>
      <c r="J13" s="6"/>
      <c r="K13" s="6">
        <v>0</v>
      </c>
      <c r="L13" s="6"/>
      <c r="M13" s="6">
        <v>-109783</v>
      </c>
      <c r="N13" s="6"/>
      <c r="O13" s="6">
        <v>813066026</v>
      </c>
      <c r="P13" s="6"/>
      <c r="Q13" s="6">
        <v>123833</v>
      </c>
      <c r="R13" s="6"/>
      <c r="S13" s="6">
        <v>7160</v>
      </c>
      <c r="T13" s="6"/>
      <c r="U13" s="6">
        <v>1140726605</v>
      </c>
      <c r="V13" s="6"/>
      <c r="W13" s="6">
        <v>881421945.19079995</v>
      </c>
      <c r="X13" s="6"/>
      <c r="Y13" s="8">
        <v>2.2919387760077452E-2</v>
      </c>
    </row>
    <row r="14" spans="1:25">
      <c r="A14" s="1" t="s">
        <v>20</v>
      </c>
      <c r="C14" s="6">
        <v>224533</v>
      </c>
      <c r="D14" s="6"/>
      <c r="E14" s="6">
        <v>1288117111</v>
      </c>
      <c r="F14" s="6"/>
      <c r="G14" s="6">
        <v>1691935594.7753999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224533</v>
      </c>
      <c r="R14" s="6"/>
      <c r="S14" s="6">
        <v>7120</v>
      </c>
      <c r="T14" s="6"/>
      <c r="U14" s="6">
        <v>1288117111</v>
      </c>
      <c r="V14" s="6"/>
      <c r="W14" s="6">
        <v>1589258764.4856</v>
      </c>
      <c r="X14" s="6"/>
      <c r="Y14" s="8">
        <v>4.1325086212213889E-2</v>
      </c>
    </row>
    <row r="15" spans="1:25">
      <c r="A15" s="1" t="s">
        <v>21</v>
      </c>
      <c r="C15" s="6">
        <v>74646</v>
      </c>
      <c r="D15" s="6"/>
      <c r="E15" s="6">
        <v>598323432</v>
      </c>
      <c r="F15" s="6"/>
      <c r="G15" s="6">
        <v>745551048.34782004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74646</v>
      </c>
      <c r="R15" s="6"/>
      <c r="S15" s="6">
        <v>9703</v>
      </c>
      <c r="T15" s="6"/>
      <c r="U15" s="6">
        <v>598323432</v>
      </c>
      <c r="V15" s="6"/>
      <c r="W15" s="6">
        <v>720024069.08718002</v>
      </c>
      <c r="X15" s="6"/>
      <c r="Y15" s="8">
        <v>1.8722600368686764E-2</v>
      </c>
    </row>
    <row r="16" spans="1:25">
      <c r="A16" s="1" t="s">
        <v>22</v>
      </c>
      <c r="C16" s="6">
        <v>150000</v>
      </c>
      <c r="D16" s="6"/>
      <c r="E16" s="6">
        <v>1343535080</v>
      </c>
      <c r="F16" s="6"/>
      <c r="G16" s="6">
        <v>1787906826</v>
      </c>
      <c r="H16" s="6"/>
      <c r="I16" s="6">
        <v>103441</v>
      </c>
      <c r="J16" s="6"/>
      <c r="K16" s="6">
        <v>1036343109</v>
      </c>
      <c r="L16" s="6"/>
      <c r="M16" s="6">
        <v>0</v>
      </c>
      <c r="N16" s="6"/>
      <c r="O16" s="6">
        <v>0</v>
      </c>
      <c r="P16" s="6"/>
      <c r="Q16" s="6">
        <v>253441</v>
      </c>
      <c r="R16" s="6"/>
      <c r="S16" s="6">
        <v>10130</v>
      </c>
      <c r="T16" s="6"/>
      <c r="U16" s="6">
        <v>2379878189</v>
      </c>
      <c r="V16" s="6"/>
      <c r="W16" s="6">
        <v>2552235595.3263001</v>
      </c>
      <c r="X16" s="6"/>
      <c r="Y16" s="8">
        <v>6.6365124652862068E-2</v>
      </c>
    </row>
    <row r="17" spans="1:25">
      <c r="A17" s="1" t="s">
        <v>23</v>
      </c>
      <c r="C17" s="6">
        <v>42447</v>
      </c>
      <c r="D17" s="6"/>
      <c r="E17" s="6">
        <v>897312410</v>
      </c>
      <c r="F17" s="6"/>
      <c r="G17" s="6">
        <v>930443567.09850001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42447</v>
      </c>
      <c r="R17" s="6"/>
      <c r="S17" s="6">
        <v>21960</v>
      </c>
      <c r="T17" s="6"/>
      <c r="U17" s="6">
        <v>897312410</v>
      </c>
      <c r="V17" s="6"/>
      <c r="W17" s="6">
        <v>926645838.25320005</v>
      </c>
      <c r="X17" s="6"/>
      <c r="Y17" s="8">
        <v>2.4095333000348336E-2</v>
      </c>
    </row>
    <row r="18" spans="1:25">
      <c r="A18" s="1" t="s">
        <v>24</v>
      </c>
      <c r="C18" s="6">
        <v>60910</v>
      </c>
      <c r="D18" s="6"/>
      <c r="E18" s="6">
        <v>1164992272</v>
      </c>
      <c r="F18" s="6"/>
      <c r="G18" s="6">
        <v>1056013627.344</v>
      </c>
      <c r="H18" s="6"/>
      <c r="I18" s="6">
        <v>0</v>
      </c>
      <c r="J18" s="6"/>
      <c r="K18" s="6">
        <v>0</v>
      </c>
      <c r="L18" s="6"/>
      <c r="M18" s="6">
        <v>-2036</v>
      </c>
      <c r="N18" s="6"/>
      <c r="O18" s="6">
        <v>32141252</v>
      </c>
      <c r="P18" s="6"/>
      <c r="Q18" s="6">
        <v>58874</v>
      </c>
      <c r="R18" s="6"/>
      <c r="S18" s="6">
        <v>15100</v>
      </c>
      <c r="T18" s="6"/>
      <c r="U18" s="6">
        <v>1126050813</v>
      </c>
      <c r="V18" s="6"/>
      <c r="W18" s="6">
        <v>883761205.31400001</v>
      </c>
      <c r="X18" s="6"/>
      <c r="Y18" s="8">
        <v>2.2980214938397484E-2</v>
      </c>
    </row>
    <row r="19" spans="1:25">
      <c r="A19" s="1" t="s">
        <v>25</v>
      </c>
      <c r="C19" s="6">
        <v>231763</v>
      </c>
      <c r="D19" s="6"/>
      <c r="E19" s="6">
        <v>1257941683</v>
      </c>
      <c r="F19" s="6"/>
      <c r="G19" s="6">
        <v>946474638.64043999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231763</v>
      </c>
      <c r="R19" s="6"/>
      <c r="S19" s="6">
        <v>3589</v>
      </c>
      <c r="T19" s="6"/>
      <c r="U19" s="6">
        <v>1257941683</v>
      </c>
      <c r="V19" s="6"/>
      <c r="W19" s="6">
        <v>826898120.27277005</v>
      </c>
      <c r="X19" s="6"/>
      <c r="Y19" s="8">
        <v>2.1501618787705894E-2</v>
      </c>
    </row>
    <row r="20" spans="1:25">
      <c r="A20" s="1" t="s">
        <v>26</v>
      </c>
      <c r="C20" s="6">
        <v>125315</v>
      </c>
      <c r="D20" s="6"/>
      <c r="E20" s="6">
        <v>1808438234</v>
      </c>
      <c r="F20" s="6"/>
      <c r="G20" s="6">
        <v>1943399556.54</v>
      </c>
      <c r="H20" s="6"/>
      <c r="I20" s="6">
        <v>0</v>
      </c>
      <c r="J20" s="6"/>
      <c r="K20" s="6">
        <v>0</v>
      </c>
      <c r="L20" s="6"/>
      <c r="M20" s="6">
        <v>-40626</v>
      </c>
      <c r="N20" s="6"/>
      <c r="O20" s="6">
        <v>599338845</v>
      </c>
      <c r="P20" s="6"/>
      <c r="Q20" s="6">
        <v>84689</v>
      </c>
      <c r="R20" s="6"/>
      <c r="S20" s="6">
        <v>14760</v>
      </c>
      <c r="T20" s="6"/>
      <c r="U20" s="6">
        <v>1222158765</v>
      </c>
      <c r="V20" s="6"/>
      <c r="W20" s="6">
        <v>1242647083.2204001</v>
      </c>
      <c r="X20" s="6"/>
      <c r="Y20" s="8">
        <v>3.2312231961835726E-2</v>
      </c>
    </row>
    <row r="21" spans="1:25">
      <c r="A21" s="1" t="s">
        <v>27</v>
      </c>
      <c r="C21" s="6">
        <v>55101</v>
      </c>
      <c r="D21" s="6"/>
      <c r="E21" s="6">
        <v>3013391578</v>
      </c>
      <c r="F21" s="6"/>
      <c r="G21" s="6">
        <v>3430101618.9882002</v>
      </c>
      <c r="H21" s="6"/>
      <c r="I21" s="6">
        <v>0</v>
      </c>
      <c r="J21" s="6"/>
      <c r="K21" s="6">
        <v>0</v>
      </c>
      <c r="L21" s="6"/>
      <c r="M21" s="6">
        <v>-28502</v>
      </c>
      <c r="N21" s="6"/>
      <c r="O21" s="6">
        <v>1683353153</v>
      </c>
      <c r="P21" s="6"/>
      <c r="Q21" s="6">
        <v>26599</v>
      </c>
      <c r="R21" s="6"/>
      <c r="S21" s="6">
        <v>56620</v>
      </c>
      <c r="T21" s="6"/>
      <c r="U21" s="6">
        <v>1454659671</v>
      </c>
      <c r="V21" s="6"/>
      <c r="W21" s="6">
        <v>1497164831.6118</v>
      </c>
      <c r="X21" s="6"/>
      <c r="Y21" s="8">
        <v>3.8930391401854635E-2</v>
      </c>
    </row>
    <row r="22" spans="1:25">
      <c r="A22" s="1" t="s">
        <v>28</v>
      </c>
      <c r="C22" s="6">
        <v>145982</v>
      </c>
      <c r="D22" s="6"/>
      <c r="E22" s="6">
        <v>2062354510</v>
      </c>
      <c r="F22" s="6"/>
      <c r="G22" s="6">
        <v>2056381092.5034001</v>
      </c>
      <c r="H22" s="6"/>
      <c r="I22" s="6">
        <v>0</v>
      </c>
      <c r="J22" s="6"/>
      <c r="K22" s="6">
        <v>0</v>
      </c>
      <c r="L22" s="6"/>
      <c r="M22" s="6">
        <v>-25231</v>
      </c>
      <c r="N22" s="6"/>
      <c r="O22" s="6">
        <v>325318607</v>
      </c>
      <c r="P22" s="6"/>
      <c r="Q22" s="6">
        <v>120751</v>
      </c>
      <c r="R22" s="6"/>
      <c r="S22" s="6">
        <v>12350</v>
      </c>
      <c r="T22" s="6"/>
      <c r="U22" s="6">
        <v>1705904628</v>
      </c>
      <c r="V22" s="6"/>
      <c r="W22" s="6">
        <v>1482491235.1335001</v>
      </c>
      <c r="X22" s="6"/>
      <c r="Y22" s="8">
        <v>3.8548837652987784E-2</v>
      </c>
    </row>
    <row r="23" spans="1:25">
      <c r="A23" s="1" t="s">
        <v>29</v>
      </c>
      <c r="C23" s="6">
        <v>122974</v>
      </c>
      <c r="D23" s="6"/>
      <c r="E23" s="6">
        <v>1844317794</v>
      </c>
      <c r="F23" s="6"/>
      <c r="G23" s="6">
        <v>2112474524.6592</v>
      </c>
      <c r="H23" s="6"/>
      <c r="I23" s="6">
        <v>0</v>
      </c>
      <c r="J23" s="6"/>
      <c r="K23" s="6">
        <v>0</v>
      </c>
      <c r="L23" s="6"/>
      <c r="M23" s="6">
        <v>-38663</v>
      </c>
      <c r="N23" s="6"/>
      <c r="O23" s="6">
        <v>644943946</v>
      </c>
      <c r="P23" s="6"/>
      <c r="Q23" s="6">
        <v>84311</v>
      </c>
      <c r="R23" s="6"/>
      <c r="S23" s="6">
        <v>16150</v>
      </c>
      <c r="T23" s="6"/>
      <c r="U23" s="6">
        <v>1264464662</v>
      </c>
      <c r="V23" s="6"/>
      <c r="W23" s="6">
        <v>1353602692.5915</v>
      </c>
      <c r="X23" s="6"/>
      <c r="Y23" s="8">
        <v>3.5197382086820918E-2</v>
      </c>
    </row>
    <row r="24" spans="1:25">
      <c r="A24" s="1" t="s">
        <v>30</v>
      </c>
      <c r="C24" s="6">
        <v>71319</v>
      </c>
      <c r="D24" s="6"/>
      <c r="E24" s="6">
        <v>878713919</v>
      </c>
      <c r="F24" s="6"/>
      <c r="G24" s="6">
        <v>950400171.26145005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71319</v>
      </c>
      <c r="R24" s="6"/>
      <c r="S24" s="6">
        <v>13140</v>
      </c>
      <c r="T24" s="6"/>
      <c r="U24" s="6">
        <v>878713919</v>
      </c>
      <c r="V24" s="6"/>
      <c r="W24" s="6">
        <v>931611954.52260005</v>
      </c>
      <c r="X24" s="6"/>
      <c r="Y24" s="8">
        <v>2.4224465642281104E-2</v>
      </c>
    </row>
    <row r="25" spans="1:25">
      <c r="A25" s="1" t="s">
        <v>31</v>
      </c>
      <c r="C25" s="6">
        <v>97057</v>
      </c>
      <c r="D25" s="6"/>
      <c r="E25" s="6">
        <v>2169986360</v>
      </c>
      <c r="F25" s="6"/>
      <c r="G25" s="6">
        <v>1867956071.4672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97057</v>
      </c>
      <c r="R25" s="6"/>
      <c r="S25" s="6">
        <v>18080</v>
      </c>
      <c r="T25" s="6"/>
      <c r="U25" s="6">
        <v>2169986360</v>
      </c>
      <c r="V25" s="6"/>
      <c r="W25" s="6">
        <v>1744454843.6015999</v>
      </c>
      <c r="X25" s="6"/>
      <c r="Y25" s="8">
        <v>4.5360609874304333E-2</v>
      </c>
    </row>
    <row r="26" spans="1:25">
      <c r="A26" s="1" t="s">
        <v>32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100000</v>
      </c>
      <c r="J26" s="6"/>
      <c r="K26" s="6">
        <v>307811641</v>
      </c>
      <c r="L26" s="6"/>
      <c r="M26" s="6">
        <v>0</v>
      </c>
      <c r="N26" s="6"/>
      <c r="O26" s="6">
        <v>0</v>
      </c>
      <c r="P26" s="6"/>
      <c r="Q26" s="6">
        <v>100000</v>
      </c>
      <c r="R26" s="6"/>
      <c r="S26" s="6">
        <v>3030</v>
      </c>
      <c r="T26" s="6"/>
      <c r="U26" s="6">
        <v>307811641</v>
      </c>
      <c r="V26" s="6"/>
      <c r="W26" s="6">
        <v>301215330</v>
      </c>
      <c r="X26" s="6"/>
      <c r="Y26" s="8">
        <v>7.8324246238902807E-3</v>
      </c>
    </row>
    <row r="27" spans="1:25">
      <c r="A27" s="1" t="s">
        <v>33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70930</v>
      </c>
      <c r="J27" s="6"/>
      <c r="K27" s="6">
        <v>1536257503</v>
      </c>
      <c r="L27" s="6"/>
      <c r="M27" s="6">
        <v>0</v>
      </c>
      <c r="N27" s="6"/>
      <c r="O27" s="6">
        <v>0</v>
      </c>
      <c r="P27" s="6"/>
      <c r="Q27" s="6">
        <v>70930</v>
      </c>
      <c r="R27" s="6"/>
      <c r="S27" s="6">
        <v>19560</v>
      </c>
      <c r="T27" s="6"/>
      <c r="U27" s="6">
        <v>1536257503</v>
      </c>
      <c r="V27" s="6"/>
      <c r="W27" s="6">
        <v>1379219068.188</v>
      </c>
      <c r="X27" s="6"/>
      <c r="Y27" s="8">
        <v>3.5863478101910345E-2</v>
      </c>
    </row>
    <row r="28" spans="1:25" ht="24.75" thickBot="1">
      <c r="C28" s="6"/>
      <c r="D28" s="6"/>
      <c r="E28" s="7">
        <f>SUM(E9:E27)</f>
        <v>26373458101</v>
      </c>
      <c r="F28" s="6"/>
      <c r="G28" s="7">
        <f>SUM(G9:G27)</f>
        <v>27756943165.692421</v>
      </c>
      <c r="H28" s="6"/>
      <c r="I28" s="6"/>
      <c r="J28" s="6"/>
      <c r="K28" s="7">
        <f>SUM(K9:K27)</f>
        <v>2880412253</v>
      </c>
      <c r="L28" s="6"/>
      <c r="M28" s="6"/>
      <c r="N28" s="6"/>
      <c r="O28" s="7">
        <f>SUM(O9:O27)</f>
        <v>6579446697</v>
      </c>
      <c r="P28" s="6"/>
      <c r="Q28" s="6"/>
      <c r="R28" s="6"/>
      <c r="S28" s="6"/>
      <c r="T28" s="6"/>
      <c r="U28" s="7">
        <f>SUM(U9:U27)</f>
        <v>22363398603</v>
      </c>
      <c r="V28" s="6"/>
      <c r="W28" s="7">
        <f>SUM(W9:W27)</f>
        <v>21665534519.465996</v>
      </c>
      <c r="X28" s="6"/>
      <c r="Y28" s="9">
        <f>SUM(Y9:Y27)</f>
        <v>0.56336331241842963</v>
      </c>
    </row>
    <row r="29" spans="1:25" ht="24.75" thickTop="1"/>
    <row r="30" spans="1:25">
      <c r="G30" s="3"/>
      <c r="W30" s="18"/>
      <c r="Y30" s="10"/>
    </row>
    <row r="31" spans="1:25">
      <c r="G31" s="3"/>
      <c r="W31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topLeftCell="G1" workbookViewId="0">
      <selection activeCell="AI16" sqref="AI16:AK16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6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4.28515625" style="1" bestFit="1" customWidth="1"/>
    <col min="28" max="28" width="1" style="1" customWidth="1"/>
    <col min="29" max="29" width="6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>
      <c r="A6" s="21" t="s">
        <v>35</v>
      </c>
      <c r="B6" s="21" t="s">
        <v>35</v>
      </c>
      <c r="C6" s="21" t="s">
        <v>35</v>
      </c>
      <c r="D6" s="21" t="s">
        <v>35</v>
      </c>
      <c r="E6" s="21" t="s">
        <v>35</v>
      </c>
      <c r="F6" s="21" t="s">
        <v>35</v>
      </c>
      <c r="G6" s="21" t="s">
        <v>35</v>
      </c>
      <c r="H6" s="21" t="s">
        <v>35</v>
      </c>
      <c r="I6" s="21" t="s">
        <v>35</v>
      </c>
      <c r="J6" s="21" t="s">
        <v>35</v>
      </c>
      <c r="K6" s="21" t="s">
        <v>35</v>
      </c>
      <c r="L6" s="21" t="s">
        <v>35</v>
      </c>
      <c r="M6" s="21" t="s">
        <v>35</v>
      </c>
      <c r="O6" s="21" t="s">
        <v>117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>
      <c r="A7" s="20" t="s">
        <v>36</v>
      </c>
      <c r="C7" s="20" t="s">
        <v>37</v>
      </c>
      <c r="D7" s="4"/>
      <c r="E7" s="20" t="s">
        <v>38</v>
      </c>
      <c r="F7" s="4"/>
      <c r="G7" s="20" t="s">
        <v>39</v>
      </c>
      <c r="H7" s="4"/>
      <c r="I7" s="20" t="s">
        <v>40</v>
      </c>
      <c r="J7" s="4"/>
      <c r="K7" s="20" t="s">
        <v>41</v>
      </c>
      <c r="L7" s="4"/>
      <c r="M7" s="20" t="s">
        <v>34</v>
      </c>
      <c r="N7" s="4"/>
      <c r="O7" s="20" t="s">
        <v>7</v>
      </c>
      <c r="P7" s="4"/>
      <c r="Q7" s="20" t="s">
        <v>8</v>
      </c>
      <c r="R7" s="4"/>
      <c r="S7" s="20" t="s">
        <v>9</v>
      </c>
      <c r="T7" s="4"/>
      <c r="U7" s="21" t="s">
        <v>10</v>
      </c>
      <c r="V7" s="21" t="s">
        <v>10</v>
      </c>
      <c r="W7" s="21" t="s">
        <v>10</v>
      </c>
      <c r="X7" s="4"/>
      <c r="Y7" s="21" t="s">
        <v>11</v>
      </c>
      <c r="Z7" s="21" t="s">
        <v>11</v>
      </c>
      <c r="AA7" s="21" t="s">
        <v>11</v>
      </c>
      <c r="AB7" s="4"/>
      <c r="AC7" s="20" t="s">
        <v>7</v>
      </c>
      <c r="AD7" s="4"/>
      <c r="AE7" s="20" t="s">
        <v>42</v>
      </c>
      <c r="AF7" s="4"/>
      <c r="AG7" s="20" t="s">
        <v>8</v>
      </c>
      <c r="AH7" s="4"/>
      <c r="AI7" s="20" t="s">
        <v>9</v>
      </c>
      <c r="AJ7" s="4"/>
      <c r="AK7" s="20" t="s">
        <v>13</v>
      </c>
    </row>
    <row r="8" spans="1:37" ht="24.75">
      <c r="A8" s="21" t="s">
        <v>36</v>
      </c>
      <c r="C8" s="21" t="s">
        <v>37</v>
      </c>
      <c r="D8" s="4"/>
      <c r="E8" s="21" t="s">
        <v>38</v>
      </c>
      <c r="F8" s="4"/>
      <c r="G8" s="21" t="s">
        <v>39</v>
      </c>
      <c r="H8" s="4"/>
      <c r="I8" s="21" t="s">
        <v>40</v>
      </c>
      <c r="J8" s="4"/>
      <c r="K8" s="21" t="s">
        <v>41</v>
      </c>
      <c r="L8" s="4"/>
      <c r="M8" s="21" t="s">
        <v>34</v>
      </c>
      <c r="N8" s="4"/>
      <c r="O8" s="21" t="s">
        <v>7</v>
      </c>
      <c r="P8" s="4"/>
      <c r="Q8" s="21" t="s">
        <v>8</v>
      </c>
      <c r="R8" s="4"/>
      <c r="S8" s="21" t="s">
        <v>9</v>
      </c>
      <c r="T8" s="4"/>
      <c r="U8" s="21" t="s">
        <v>7</v>
      </c>
      <c r="V8" s="4"/>
      <c r="W8" s="21" t="s">
        <v>8</v>
      </c>
      <c r="X8" s="4"/>
      <c r="Y8" s="21" t="s">
        <v>7</v>
      </c>
      <c r="Z8" s="4"/>
      <c r="AA8" s="21" t="s">
        <v>14</v>
      </c>
      <c r="AB8" s="4"/>
      <c r="AC8" s="21" t="s">
        <v>7</v>
      </c>
      <c r="AD8" s="4"/>
      <c r="AE8" s="21" t="s">
        <v>42</v>
      </c>
      <c r="AF8" s="4"/>
      <c r="AG8" s="21" t="s">
        <v>8</v>
      </c>
      <c r="AH8" s="4"/>
      <c r="AI8" s="21" t="s">
        <v>9</v>
      </c>
      <c r="AJ8" s="4"/>
      <c r="AK8" s="21" t="s">
        <v>13</v>
      </c>
    </row>
    <row r="9" spans="1:37">
      <c r="A9" s="1" t="s">
        <v>43</v>
      </c>
      <c r="C9" s="4" t="s">
        <v>44</v>
      </c>
      <c r="D9" s="4"/>
      <c r="E9" s="4" t="s">
        <v>44</v>
      </c>
      <c r="F9" s="4"/>
      <c r="G9" s="4" t="s">
        <v>45</v>
      </c>
      <c r="H9" s="4"/>
      <c r="I9" s="4" t="s">
        <v>46</v>
      </c>
      <c r="J9" s="4"/>
      <c r="K9" s="11">
        <v>0</v>
      </c>
      <c r="L9" s="4"/>
      <c r="M9" s="11">
        <v>0</v>
      </c>
      <c r="N9" s="4"/>
      <c r="O9" s="11">
        <v>3856</v>
      </c>
      <c r="P9" s="4"/>
      <c r="Q9" s="11">
        <v>3257966057</v>
      </c>
      <c r="R9" s="4"/>
      <c r="S9" s="11">
        <v>3571566360</v>
      </c>
      <c r="T9" s="4"/>
      <c r="U9" s="11">
        <v>0</v>
      </c>
      <c r="V9" s="4"/>
      <c r="W9" s="11">
        <v>0</v>
      </c>
      <c r="X9" s="4"/>
      <c r="Y9" s="11">
        <v>0</v>
      </c>
      <c r="Z9" s="4"/>
      <c r="AA9" s="11">
        <v>0</v>
      </c>
      <c r="AB9" s="4"/>
      <c r="AC9" s="11">
        <v>3856</v>
      </c>
      <c r="AD9" s="4"/>
      <c r="AE9" s="11">
        <v>934852</v>
      </c>
      <c r="AF9" s="4"/>
      <c r="AG9" s="11">
        <v>3257966057</v>
      </c>
      <c r="AH9" s="4"/>
      <c r="AI9" s="11">
        <v>3604135943</v>
      </c>
      <c r="AJ9" s="4"/>
      <c r="AK9" s="8">
        <v>9.3717418392354784E-2</v>
      </c>
    </row>
    <row r="10" spans="1:37">
      <c r="A10" s="1" t="s">
        <v>47</v>
      </c>
      <c r="C10" s="4" t="s">
        <v>44</v>
      </c>
      <c r="D10" s="4"/>
      <c r="E10" s="4" t="s">
        <v>44</v>
      </c>
      <c r="F10" s="4"/>
      <c r="G10" s="4" t="s">
        <v>48</v>
      </c>
      <c r="H10" s="4"/>
      <c r="I10" s="4" t="s">
        <v>49</v>
      </c>
      <c r="J10" s="4"/>
      <c r="K10" s="11">
        <v>0</v>
      </c>
      <c r="L10" s="4"/>
      <c r="M10" s="11">
        <v>0</v>
      </c>
      <c r="N10" s="4"/>
      <c r="O10" s="11">
        <v>2871</v>
      </c>
      <c r="P10" s="4"/>
      <c r="Q10" s="11">
        <v>1995951696</v>
      </c>
      <c r="R10" s="4"/>
      <c r="S10" s="11">
        <v>1990617344</v>
      </c>
      <c r="T10" s="4"/>
      <c r="U10" s="11">
        <v>0</v>
      </c>
      <c r="V10" s="4"/>
      <c r="W10" s="11">
        <v>0</v>
      </c>
      <c r="X10" s="4"/>
      <c r="Y10" s="11">
        <v>0</v>
      </c>
      <c r="Z10" s="4"/>
      <c r="AA10" s="11">
        <v>0</v>
      </c>
      <c r="AB10" s="4"/>
      <c r="AC10" s="11">
        <v>2871</v>
      </c>
      <c r="AD10" s="4"/>
      <c r="AE10" s="11">
        <v>704144</v>
      </c>
      <c r="AF10" s="4"/>
      <c r="AG10" s="11">
        <v>1995951696</v>
      </c>
      <c r="AH10" s="4"/>
      <c r="AI10" s="11">
        <v>2021231009</v>
      </c>
      <c r="AJ10" s="4"/>
      <c r="AK10" s="8">
        <v>5.2557549197320724E-2</v>
      </c>
    </row>
    <row r="11" spans="1:37">
      <c r="A11" s="1" t="s">
        <v>50</v>
      </c>
      <c r="C11" s="4" t="s">
        <v>44</v>
      </c>
      <c r="D11" s="4"/>
      <c r="E11" s="4" t="s">
        <v>44</v>
      </c>
      <c r="F11" s="4"/>
      <c r="G11" s="4" t="s">
        <v>51</v>
      </c>
      <c r="H11" s="4"/>
      <c r="I11" s="4" t="s">
        <v>52</v>
      </c>
      <c r="J11" s="4"/>
      <c r="K11" s="11">
        <v>0</v>
      </c>
      <c r="L11" s="4"/>
      <c r="M11" s="11">
        <v>0</v>
      </c>
      <c r="N11" s="4"/>
      <c r="O11" s="11">
        <v>6549</v>
      </c>
      <c r="P11" s="4"/>
      <c r="Q11" s="11">
        <v>5590910702</v>
      </c>
      <c r="R11" s="4"/>
      <c r="S11" s="11">
        <v>6154944214</v>
      </c>
      <c r="T11" s="4"/>
      <c r="U11" s="11">
        <v>0</v>
      </c>
      <c r="V11" s="4"/>
      <c r="W11" s="11">
        <v>0</v>
      </c>
      <c r="X11" s="4"/>
      <c r="Y11" s="11">
        <v>6367</v>
      </c>
      <c r="Z11" s="4"/>
      <c r="AA11" s="11">
        <v>6002998771</v>
      </c>
      <c r="AB11" s="4"/>
      <c r="AC11" s="11">
        <v>182</v>
      </c>
      <c r="AD11" s="4"/>
      <c r="AE11" s="11">
        <v>953264</v>
      </c>
      <c r="AF11" s="4"/>
      <c r="AG11" s="11">
        <v>155374216</v>
      </c>
      <c r="AH11" s="4"/>
      <c r="AI11" s="11">
        <v>173462602</v>
      </c>
      <c r="AJ11" s="4"/>
      <c r="AK11" s="8">
        <v>4.5105033506391574E-3</v>
      </c>
    </row>
    <row r="12" spans="1:37">
      <c r="A12" s="1" t="s">
        <v>53</v>
      </c>
      <c r="C12" s="4" t="s">
        <v>44</v>
      </c>
      <c r="D12" s="4"/>
      <c r="E12" s="4" t="s">
        <v>44</v>
      </c>
      <c r="F12" s="4"/>
      <c r="G12" s="4" t="s">
        <v>54</v>
      </c>
      <c r="H12" s="4"/>
      <c r="I12" s="4" t="s">
        <v>55</v>
      </c>
      <c r="J12" s="4"/>
      <c r="K12" s="11">
        <v>0</v>
      </c>
      <c r="L12" s="4"/>
      <c r="M12" s="11">
        <v>0</v>
      </c>
      <c r="N12" s="4"/>
      <c r="O12" s="11">
        <v>4033</v>
      </c>
      <c r="P12" s="4"/>
      <c r="Q12" s="11">
        <v>3435210314</v>
      </c>
      <c r="R12" s="4"/>
      <c r="S12" s="11">
        <v>3776236065</v>
      </c>
      <c r="T12" s="4"/>
      <c r="U12" s="11">
        <v>0</v>
      </c>
      <c r="V12" s="4"/>
      <c r="W12" s="11">
        <v>0</v>
      </c>
      <c r="X12" s="4"/>
      <c r="Y12" s="11">
        <v>0</v>
      </c>
      <c r="Z12" s="4"/>
      <c r="AA12" s="11">
        <v>0</v>
      </c>
      <c r="AB12" s="4"/>
      <c r="AC12" s="11">
        <v>4033</v>
      </c>
      <c r="AD12" s="4"/>
      <c r="AE12" s="11">
        <v>955000</v>
      </c>
      <c r="AF12" s="4"/>
      <c r="AG12" s="11">
        <v>3435210314</v>
      </c>
      <c r="AH12" s="4"/>
      <c r="AI12" s="11">
        <v>3850816915</v>
      </c>
      <c r="AJ12" s="4"/>
      <c r="AK12" s="8">
        <v>0.10013180007684845</v>
      </c>
    </row>
    <row r="13" spans="1:37">
      <c r="A13" s="1" t="s">
        <v>56</v>
      </c>
      <c r="C13" s="4" t="s">
        <v>44</v>
      </c>
      <c r="D13" s="4"/>
      <c r="E13" s="4" t="s">
        <v>44</v>
      </c>
      <c r="F13" s="4"/>
      <c r="G13" s="4" t="s">
        <v>57</v>
      </c>
      <c r="H13" s="4"/>
      <c r="I13" s="4" t="s">
        <v>58</v>
      </c>
      <c r="J13" s="4"/>
      <c r="K13" s="11">
        <v>0</v>
      </c>
      <c r="L13" s="4"/>
      <c r="M13" s="11">
        <v>0</v>
      </c>
      <c r="N13" s="4"/>
      <c r="O13" s="11">
        <v>1223</v>
      </c>
      <c r="P13" s="4"/>
      <c r="Q13" s="11">
        <v>968546915</v>
      </c>
      <c r="R13" s="4"/>
      <c r="S13" s="11">
        <v>1055883762</v>
      </c>
      <c r="T13" s="4"/>
      <c r="U13" s="11">
        <v>0</v>
      </c>
      <c r="V13" s="4"/>
      <c r="W13" s="11">
        <v>0</v>
      </c>
      <c r="X13" s="4"/>
      <c r="Y13" s="11">
        <v>0</v>
      </c>
      <c r="Z13" s="4"/>
      <c r="AA13" s="11">
        <v>0</v>
      </c>
      <c r="AB13" s="4"/>
      <c r="AC13" s="11">
        <v>1223</v>
      </c>
      <c r="AD13" s="4"/>
      <c r="AE13" s="11">
        <v>876585</v>
      </c>
      <c r="AF13" s="4"/>
      <c r="AG13" s="11">
        <v>968546915</v>
      </c>
      <c r="AH13" s="4"/>
      <c r="AI13" s="11">
        <v>1071869143</v>
      </c>
      <c r="AJ13" s="4"/>
      <c r="AK13" s="8">
        <v>2.7871537179802144E-2</v>
      </c>
    </row>
    <row r="14" spans="1:37" ht="24.75" thickBo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2">
        <f>SUM(Q9:Q13)</f>
        <v>15248585684</v>
      </c>
      <c r="R14" s="4"/>
      <c r="S14" s="12">
        <f>SUM(S9:S13)</f>
        <v>16549247745</v>
      </c>
      <c r="T14" s="4"/>
      <c r="U14" s="4"/>
      <c r="V14" s="4"/>
      <c r="W14" s="12">
        <f>SUM(W9:W13)</f>
        <v>0</v>
      </c>
      <c r="X14" s="4"/>
      <c r="Y14" s="4"/>
      <c r="Z14" s="4"/>
      <c r="AA14" s="12">
        <f>SUM(AA9:AA13)</f>
        <v>6002998771</v>
      </c>
      <c r="AB14" s="4"/>
      <c r="AC14" s="4"/>
      <c r="AD14" s="4"/>
      <c r="AE14" s="4"/>
      <c r="AF14" s="4"/>
      <c r="AG14" s="12">
        <f>SUM(AG9:AG13)</f>
        <v>9813049198</v>
      </c>
      <c r="AH14" s="4"/>
      <c r="AI14" s="12">
        <f>SUM(AI9:AI13)</f>
        <v>10721515612</v>
      </c>
      <c r="AJ14" s="4"/>
      <c r="AK14" s="9">
        <f>SUM(AK9:AK13)</f>
        <v>0.27878880819696522</v>
      </c>
    </row>
    <row r="15" spans="1:37" ht="24.75" thickTop="1"/>
    <row r="16" spans="1:37">
      <c r="AG16" s="3"/>
      <c r="AI16" s="3"/>
      <c r="AK16" s="19"/>
    </row>
    <row r="19" spans="31:31">
      <c r="AE19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Q13" sqref="Q13"/>
    </sheetView>
  </sheetViews>
  <sheetFormatPr defaultRowHeight="2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0" t="s">
        <v>60</v>
      </c>
      <c r="C6" s="21" t="s">
        <v>61</v>
      </c>
      <c r="D6" s="21" t="s">
        <v>61</v>
      </c>
      <c r="E6" s="21" t="s">
        <v>61</v>
      </c>
      <c r="F6" s="21" t="s">
        <v>61</v>
      </c>
      <c r="G6" s="21" t="s">
        <v>61</v>
      </c>
      <c r="H6" s="21" t="s">
        <v>61</v>
      </c>
      <c r="I6" s="21" t="s">
        <v>61</v>
      </c>
      <c r="K6" s="21" t="s">
        <v>117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>
      <c r="A7" s="21" t="s">
        <v>60</v>
      </c>
      <c r="C7" s="21" t="s">
        <v>62</v>
      </c>
      <c r="E7" s="21" t="s">
        <v>63</v>
      </c>
      <c r="G7" s="21" t="s">
        <v>64</v>
      </c>
      <c r="I7" s="21" t="s">
        <v>41</v>
      </c>
      <c r="K7" s="21" t="s">
        <v>65</v>
      </c>
      <c r="M7" s="21" t="s">
        <v>66</v>
      </c>
      <c r="O7" s="21" t="s">
        <v>67</v>
      </c>
      <c r="Q7" s="21" t="s">
        <v>65</v>
      </c>
      <c r="S7" s="23" t="s">
        <v>59</v>
      </c>
    </row>
    <row r="8" spans="1:19">
      <c r="A8" s="1" t="s">
        <v>68</v>
      </c>
      <c r="C8" s="4" t="s">
        <v>69</v>
      </c>
      <c r="D8" s="4"/>
      <c r="E8" s="4" t="s">
        <v>70</v>
      </c>
      <c r="F8" s="4"/>
      <c r="G8" s="4" t="s">
        <v>71</v>
      </c>
      <c r="H8" s="4"/>
      <c r="I8" s="4">
        <v>8</v>
      </c>
      <c r="J8" s="4"/>
      <c r="K8" s="11">
        <v>5186880810</v>
      </c>
      <c r="L8" s="4"/>
      <c r="M8" s="11">
        <v>6962390137</v>
      </c>
      <c r="N8" s="4"/>
      <c r="O8" s="11">
        <v>6444758385</v>
      </c>
      <c r="P8" s="4"/>
      <c r="Q8" s="11">
        <v>5704512562</v>
      </c>
      <c r="R8" s="4"/>
      <c r="S8" s="8">
        <v>0.14833297049622352</v>
      </c>
    </row>
    <row r="9" spans="1:19">
      <c r="A9" s="1" t="s">
        <v>72</v>
      </c>
      <c r="C9" s="4" t="s">
        <v>73</v>
      </c>
      <c r="D9" s="4"/>
      <c r="E9" s="4" t="s">
        <v>70</v>
      </c>
      <c r="F9" s="4"/>
      <c r="G9" s="4" t="s">
        <v>74</v>
      </c>
      <c r="H9" s="4"/>
      <c r="I9" s="4">
        <v>8</v>
      </c>
      <c r="J9" s="4"/>
      <c r="K9" s="11">
        <v>480000</v>
      </c>
      <c r="L9" s="4"/>
      <c r="M9" s="11">
        <v>0</v>
      </c>
      <c r="N9" s="4"/>
      <c r="O9" s="11">
        <v>0</v>
      </c>
      <c r="P9" s="4"/>
      <c r="Q9" s="11">
        <v>480000</v>
      </c>
      <c r="R9" s="4"/>
      <c r="S9" s="8">
        <v>1.248131633760916E-5</v>
      </c>
    </row>
    <row r="10" spans="1:19" ht="24.75" thickBot="1">
      <c r="C10" s="4"/>
      <c r="D10" s="4"/>
      <c r="E10" s="4"/>
      <c r="F10" s="4"/>
      <c r="G10" s="4"/>
      <c r="H10" s="4"/>
      <c r="I10" s="4"/>
      <c r="J10" s="4"/>
      <c r="K10" s="12">
        <f>SUM(K8:K9)</f>
        <v>5187360810</v>
      </c>
      <c r="L10" s="4"/>
      <c r="M10" s="12">
        <f>SUM(M8:M9)</f>
        <v>6962390137</v>
      </c>
      <c r="N10" s="4"/>
      <c r="O10" s="12">
        <f>SUM(O8:O9)</f>
        <v>6444758385</v>
      </c>
      <c r="P10" s="4"/>
      <c r="Q10" s="12">
        <f>SUM(Q8:Q9)</f>
        <v>5704992562</v>
      </c>
      <c r="R10" s="4"/>
      <c r="S10" s="9">
        <f>SUM(S8:S9)</f>
        <v>0.14834545181256112</v>
      </c>
    </row>
    <row r="11" spans="1:19" ht="24.75" thickTop="1"/>
    <row r="12" spans="1:19">
      <c r="Q12" s="3"/>
      <c r="S12" s="13"/>
    </row>
    <row r="13" spans="1:19">
      <c r="Q13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5"/>
  <sheetViews>
    <sheetView rightToLeft="1" workbookViewId="0">
      <selection activeCell="E19" sqref="E19"/>
    </sheetView>
  </sheetViews>
  <sheetFormatPr defaultRowHeight="24"/>
  <cols>
    <col min="1" max="1" width="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5.5703125" style="1" bestFit="1" customWidth="1"/>
    <col min="10" max="16384" width="9.140625" style="1"/>
  </cols>
  <sheetData>
    <row r="2" spans="1:9" ht="24.75">
      <c r="A2" s="22" t="s">
        <v>0</v>
      </c>
      <c r="B2" s="22"/>
      <c r="C2" s="22"/>
      <c r="D2" s="22"/>
      <c r="E2" s="22"/>
      <c r="F2" s="22"/>
      <c r="G2" s="22"/>
    </row>
    <row r="3" spans="1:9" ht="24.75">
      <c r="A3" s="22" t="s">
        <v>75</v>
      </c>
      <c r="B3" s="22"/>
      <c r="C3" s="22"/>
      <c r="D3" s="22"/>
      <c r="E3" s="22"/>
      <c r="F3" s="22"/>
      <c r="G3" s="22"/>
    </row>
    <row r="4" spans="1:9" ht="24.75">
      <c r="A4" s="22" t="s">
        <v>2</v>
      </c>
      <c r="B4" s="22"/>
      <c r="C4" s="22"/>
      <c r="D4" s="22"/>
      <c r="E4" s="22"/>
      <c r="F4" s="22"/>
      <c r="G4" s="22"/>
    </row>
    <row r="6" spans="1:9" ht="24.75">
      <c r="A6" s="21" t="s">
        <v>79</v>
      </c>
      <c r="C6" s="21" t="s">
        <v>65</v>
      </c>
      <c r="E6" s="21" t="s">
        <v>106</v>
      </c>
      <c r="G6" s="21" t="s">
        <v>13</v>
      </c>
    </row>
    <row r="7" spans="1:9">
      <c r="A7" s="4" t="s">
        <v>114</v>
      </c>
      <c r="C7" s="6">
        <f>'سرمایه‌گذاری در سهام'!I40</f>
        <v>-2392374197</v>
      </c>
      <c r="D7" s="6"/>
      <c r="E7" s="8">
        <f>C7/$C$11</f>
        <v>1.0809219116871707</v>
      </c>
      <c r="F7" s="6"/>
      <c r="G7" s="8">
        <v>-6.2208289611242112E-2</v>
      </c>
      <c r="I7" s="3"/>
    </row>
    <row r="8" spans="1:9">
      <c r="A8" s="4" t="s">
        <v>115</v>
      </c>
      <c r="C8" s="6">
        <f>'سرمایه‌گذاری در اوراق بهادار'!I14</f>
        <v>175266638</v>
      </c>
      <c r="D8" s="6"/>
      <c r="E8" s="8">
        <f t="shared" ref="E8:E10" si="0">C8/$C$11</f>
        <v>-7.9188928571253647E-2</v>
      </c>
      <c r="F8" s="6"/>
      <c r="G8" s="8">
        <v>4.5574131819679118E-3</v>
      </c>
      <c r="I8" s="3"/>
    </row>
    <row r="9" spans="1:9">
      <c r="A9" s="4" t="s">
        <v>116</v>
      </c>
      <c r="C9" s="6">
        <v>3447085</v>
      </c>
      <c r="D9" s="6"/>
      <c r="E9" s="8">
        <f t="shared" si="0"/>
        <v>-1.5574610830615687E-3</v>
      </c>
      <c r="F9" s="6"/>
      <c r="G9" s="8">
        <v>8.9633663182557238E-5</v>
      </c>
      <c r="I9" s="3"/>
    </row>
    <row r="10" spans="1:9">
      <c r="A10" s="4" t="s">
        <v>113</v>
      </c>
      <c r="C10" s="6">
        <v>388478</v>
      </c>
      <c r="D10" s="6"/>
      <c r="E10" s="8">
        <f t="shared" si="0"/>
        <v>-1.7552203285546835E-4</v>
      </c>
      <c r="F10" s="6"/>
      <c r="G10" s="8">
        <v>1.0101493350420274E-5</v>
      </c>
      <c r="I10" s="3"/>
    </row>
    <row r="11" spans="1:9" ht="24.75" thickBot="1">
      <c r="C11" s="7">
        <f>SUM(C7:C10)</f>
        <v>-2213271996</v>
      </c>
      <c r="D11" s="6"/>
      <c r="E11" s="9">
        <f>SUM(E7:E10)</f>
        <v>1</v>
      </c>
      <c r="F11" s="6"/>
      <c r="G11" s="9">
        <f>SUM(G7:G10)</f>
        <v>-5.7551141272741226E-2</v>
      </c>
      <c r="I11" s="3"/>
    </row>
    <row r="12" spans="1:9" ht="24.75" thickTop="1"/>
    <row r="14" spans="1:9">
      <c r="G14" s="13"/>
    </row>
    <row r="15" spans="1:9">
      <c r="G15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Q20" sqref="Q20"/>
    </sheetView>
  </sheetViews>
  <sheetFormatPr defaultRowHeight="24"/>
  <cols>
    <col min="1" max="1" width="26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75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1" t="s">
        <v>76</v>
      </c>
      <c r="B6" s="21" t="s">
        <v>76</v>
      </c>
      <c r="C6" s="21" t="s">
        <v>76</v>
      </c>
      <c r="D6" s="21" t="s">
        <v>76</v>
      </c>
      <c r="E6" s="21" t="s">
        <v>76</v>
      </c>
      <c r="F6" s="21" t="s">
        <v>76</v>
      </c>
      <c r="G6" s="21" t="s">
        <v>76</v>
      </c>
      <c r="I6" s="21" t="s">
        <v>77</v>
      </c>
      <c r="J6" s="21" t="s">
        <v>77</v>
      </c>
      <c r="K6" s="21" t="s">
        <v>77</v>
      </c>
      <c r="L6" s="21" t="s">
        <v>77</v>
      </c>
      <c r="M6" s="21" t="s">
        <v>77</v>
      </c>
      <c r="O6" s="21" t="s">
        <v>78</v>
      </c>
      <c r="P6" s="21" t="s">
        <v>78</v>
      </c>
      <c r="Q6" s="21" t="s">
        <v>78</v>
      </c>
      <c r="R6" s="21" t="s">
        <v>78</v>
      </c>
      <c r="S6" s="21" t="s">
        <v>78</v>
      </c>
    </row>
    <row r="7" spans="1:19" ht="24.75">
      <c r="A7" s="21" t="s">
        <v>79</v>
      </c>
      <c r="C7" s="21" t="s">
        <v>80</v>
      </c>
      <c r="E7" s="21" t="s">
        <v>40</v>
      </c>
      <c r="G7" s="21" t="s">
        <v>41</v>
      </c>
      <c r="I7" s="21" t="s">
        <v>81</v>
      </c>
      <c r="K7" s="21" t="s">
        <v>82</v>
      </c>
      <c r="M7" s="21" t="s">
        <v>83</v>
      </c>
      <c r="O7" s="21" t="s">
        <v>81</v>
      </c>
      <c r="Q7" s="21" t="s">
        <v>82</v>
      </c>
      <c r="S7" s="21" t="s">
        <v>83</v>
      </c>
    </row>
    <row r="8" spans="1:19" s="4" customFormat="1">
      <c r="A8" s="4" t="s">
        <v>68</v>
      </c>
      <c r="C8" s="11">
        <v>17</v>
      </c>
      <c r="E8" s="4" t="s">
        <v>84</v>
      </c>
      <c r="G8" s="4">
        <v>8</v>
      </c>
      <c r="I8" s="11">
        <v>3447085</v>
      </c>
      <c r="K8" s="11">
        <v>0</v>
      </c>
      <c r="M8" s="11">
        <v>3447085</v>
      </c>
      <c r="O8" s="11">
        <v>239837117</v>
      </c>
      <c r="Q8" s="11">
        <v>0</v>
      </c>
      <c r="S8" s="11">
        <v>239837117</v>
      </c>
    </row>
    <row r="9" spans="1:19" ht="24.75" thickBot="1">
      <c r="I9" s="12">
        <f>SUM(I8)</f>
        <v>3447085</v>
      </c>
      <c r="K9" s="12">
        <f>SUM(K8)</f>
        <v>0</v>
      </c>
      <c r="M9" s="12">
        <f>SUM(M8)</f>
        <v>3447085</v>
      </c>
      <c r="O9" s="12">
        <f>SUM(O8)</f>
        <v>239837117</v>
      </c>
      <c r="Q9" s="12">
        <f>SUM(Q8)</f>
        <v>0</v>
      </c>
      <c r="S9" s="12">
        <f>SUM(S8)</f>
        <v>239837117</v>
      </c>
    </row>
    <row r="10" spans="1:19" ht="24.75" thickTop="1"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1"/>
  <sheetViews>
    <sheetView rightToLeft="1" topLeftCell="A23" workbookViewId="0">
      <selection activeCell="M36" sqref="M36"/>
    </sheetView>
  </sheetViews>
  <sheetFormatPr defaultRowHeight="24"/>
  <cols>
    <col min="1" max="1" width="29.5703125" style="4" bestFit="1" customWidth="1"/>
    <col min="2" max="2" width="1" style="4" customWidth="1"/>
    <col min="3" max="3" width="9.5703125" style="4" bestFit="1" customWidth="1"/>
    <col min="4" max="4" width="1" style="4" customWidth="1"/>
    <col min="5" max="5" width="16.7109375" style="4" bestFit="1" customWidth="1"/>
    <col min="6" max="6" width="1" style="4" customWidth="1"/>
    <col min="7" max="7" width="16.85546875" style="4" bestFit="1" customWidth="1"/>
    <col min="8" max="8" width="1" style="4" customWidth="1"/>
    <col min="9" max="9" width="34.5703125" style="4" bestFit="1" customWidth="1"/>
    <col min="10" max="10" width="1" style="4" customWidth="1"/>
    <col min="11" max="11" width="9.5703125" style="4" bestFit="1" customWidth="1"/>
    <col min="12" max="12" width="1" style="4" customWidth="1"/>
    <col min="13" max="13" width="16.7109375" style="4" bestFit="1" customWidth="1"/>
    <col min="14" max="14" width="1" style="4" customWidth="1"/>
    <col min="15" max="15" width="16.85546875" style="4" bestFit="1" customWidth="1"/>
    <col min="16" max="16" width="1" style="4" customWidth="1"/>
    <col min="17" max="17" width="34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75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0" t="s">
        <v>3</v>
      </c>
      <c r="C6" s="21" t="s">
        <v>77</v>
      </c>
      <c r="D6" s="21" t="s">
        <v>77</v>
      </c>
      <c r="E6" s="21" t="s">
        <v>77</v>
      </c>
      <c r="F6" s="21" t="s">
        <v>77</v>
      </c>
      <c r="G6" s="21" t="s">
        <v>77</v>
      </c>
      <c r="H6" s="21" t="s">
        <v>77</v>
      </c>
      <c r="I6" s="21" t="s">
        <v>77</v>
      </c>
      <c r="K6" s="21" t="s">
        <v>78</v>
      </c>
      <c r="L6" s="21" t="s">
        <v>78</v>
      </c>
      <c r="M6" s="21" t="s">
        <v>78</v>
      </c>
      <c r="N6" s="21" t="s">
        <v>78</v>
      </c>
      <c r="O6" s="21" t="s">
        <v>78</v>
      </c>
      <c r="P6" s="21" t="s">
        <v>78</v>
      </c>
      <c r="Q6" s="21" t="s">
        <v>78</v>
      </c>
    </row>
    <row r="7" spans="1:17" ht="24.75">
      <c r="A7" s="21" t="s">
        <v>3</v>
      </c>
      <c r="C7" s="21" t="s">
        <v>7</v>
      </c>
      <c r="E7" s="21" t="s">
        <v>85</v>
      </c>
      <c r="G7" s="21" t="s">
        <v>86</v>
      </c>
      <c r="I7" s="21" t="s">
        <v>87</v>
      </c>
      <c r="K7" s="21" t="s">
        <v>7</v>
      </c>
      <c r="M7" s="21" t="s">
        <v>85</v>
      </c>
      <c r="O7" s="21" t="s">
        <v>86</v>
      </c>
      <c r="Q7" s="21" t="s">
        <v>87</v>
      </c>
    </row>
    <row r="8" spans="1:17">
      <c r="A8" s="4" t="s">
        <v>33</v>
      </c>
      <c r="C8" s="6">
        <v>70930</v>
      </c>
      <c r="D8" s="6"/>
      <c r="E8" s="6">
        <v>1379219068</v>
      </c>
      <c r="F8" s="6"/>
      <c r="G8" s="6">
        <v>1536257503</v>
      </c>
      <c r="H8" s="6"/>
      <c r="I8" s="6">
        <f>E8-G8</f>
        <v>-157038435</v>
      </c>
      <c r="J8" s="6"/>
      <c r="K8" s="6">
        <v>70930</v>
      </c>
      <c r="L8" s="6"/>
      <c r="M8" s="6">
        <v>1379219068</v>
      </c>
      <c r="N8" s="6"/>
      <c r="O8" s="6">
        <v>1536257503</v>
      </c>
      <c r="P8" s="6"/>
      <c r="Q8" s="6">
        <f t="shared" ref="Q8:Q30" si="0">M8-O8</f>
        <v>-157038435</v>
      </c>
    </row>
    <row r="9" spans="1:17">
      <c r="A9" s="4" t="s">
        <v>25</v>
      </c>
      <c r="C9" s="6">
        <v>231763</v>
      </c>
      <c r="D9" s="6"/>
      <c r="E9" s="6">
        <v>826898120</v>
      </c>
      <c r="F9" s="6"/>
      <c r="G9" s="6">
        <v>946474638</v>
      </c>
      <c r="H9" s="6"/>
      <c r="I9" s="6">
        <f t="shared" ref="I9:I30" si="1">E9-G9</f>
        <v>-119576518</v>
      </c>
      <c r="J9" s="6"/>
      <c r="K9" s="6">
        <v>231763</v>
      </c>
      <c r="L9" s="6"/>
      <c r="M9" s="6">
        <v>826898120</v>
      </c>
      <c r="N9" s="6"/>
      <c r="O9" s="6">
        <v>1257941683</v>
      </c>
      <c r="P9" s="6"/>
      <c r="Q9" s="6">
        <f t="shared" si="0"/>
        <v>-431043563</v>
      </c>
    </row>
    <row r="10" spans="1:17">
      <c r="A10" s="4" t="s">
        <v>29</v>
      </c>
      <c r="C10" s="6">
        <v>84311</v>
      </c>
      <c r="D10" s="6"/>
      <c r="E10" s="6">
        <v>1353602692</v>
      </c>
      <c r="F10" s="6"/>
      <c r="G10" s="6">
        <v>1532621392</v>
      </c>
      <c r="H10" s="6"/>
      <c r="I10" s="6">
        <f t="shared" si="1"/>
        <v>-179018700</v>
      </c>
      <c r="J10" s="6"/>
      <c r="K10" s="6">
        <v>84311</v>
      </c>
      <c r="L10" s="6"/>
      <c r="M10" s="6">
        <v>1353602692</v>
      </c>
      <c r="N10" s="6"/>
      <c r="O10" s="6">
        <v>1264464662</v>
      </c>
      <c r="P10" s="6"/>
      <c r="Q10" s="6">
        <f t="shared" si="0"/>
        <v>89138030</v>
      </c>
    </row>
    <row r="11" spans="1:17">
      <c r="A11" s="4" t="s">
        <v>17</v>
      </c>
      <c r="C11" s="6">
        <v>142960</v>
      </c>
      <c r="D11" s="6"/>
      <c r="E11" s="6">
        <v>1314591181</v>
      </c>
      <c r="F11" s="6"/>
      <c r="G11" s="6">
        <v>1386068714</v>
      </c>
      <c r="H11" s="6"/>
      <c r="I11" s="6">
        <f t="shared" si="1"/>
        <v>-71477533</v>
      </c>
      <c r="J11" s="6"/>
      <c r="K11" s="6">
        <v>142960</v>
      </c>
      <c r="L11" s="6"/>
      <c r="M11" s="6">
        <v>1314591181</v>
      </c>
      <c r="N11" s="6"/>
      <c r="O11" s="6">
        <v>1350362123</v>
      </c>
      <c r="P11" s="6"/>
      <c r="Q11" s="6">
        <f t="shared" si="0"/>
        <v>-35770942</v>
      </c>
    </row>
    <row r="12" spans="1:17">
      <c r="A12" s="4" t="s">
        <v>19</v>
      </c>
      <c r="C12" s="6">
        <v>123833</v>
      </c>
      <c r="D12" s="6"/>
      <c r="E12" s="6">
        <v>881421945</v>
      </c>
      <c r="F12" s="6"/>
      <c r="G12" s="6">
        <v>994484161</v>
      </c>
      <c r="H12" s="6"/>
      <c r="I12" s="6">
        <f t="shared" si="1"/>
        <v>-113062216</v>
      </c>
      <c r="J12" s="6"/>
      <c r="K12" s="6">
        <v>123833</v>
      </c>
      <c r="L12" s="6"/>
      <c r="M12" s="6">
        <v>881421945</v>
      </c>
      <c r="N12" s="6"/>
      <c r="O12" s="6">
        <v>926784988</v>
      </c>
      <c r="P12" s="6"/>
      <c r="Q12" s="6">
        <f t="shared" si="0"/>
        <v>-45363043</v>
      </c>
    </row>
    <row r="13" spans="1:17">
      <c r="A13" s="4" t="s">
        <v>22</v>
      </c>
      <c r="C13" s="6">
        <v>253441</v>
      </c>
      <c r="D13" s="6"/>
      <c r="E13" s="6">
        <v>2552235595</v>
      </c>
      <c r="F13" s="6"/>
      <c r="G13" s="6">
        <v>2824249944</v>
      </c>
      <c r="H13" s="6"/>
      <c r="I13" s="6">
        <f t="shared" si="1"/>
        <v>-272014349</v>
      </c>
      <c r="J13" s="6"/>
      <c r="K13" s="6">
        <v>253441</v>
      </c>
      <c r="L13" s="6"/>
      <c r="M13" s="6">
        <v>2552235595</v>
      </c>
      <c r="N13" s="6"/>
      <c r="O13" s="6">
        <v>2379878189</v>
      </c>
      <c r="P13" s="6"/>
      <c r="Q13" s="6">
        <f t="shared" si="0"/>
        <v>172357406</v>
      </c>
    </row>
    <row r="14" spans="1:17">
      <c r="A14" s="4" t="s">
        <v>21</v>
      </c>
      <c r="C14" s="6">
        <v>74646</v>
      </c>
      <c r="D14" s="6"/>
      <c r="E14" s="6">
        <v>720024069</v>
      </c>
      <c r="F14" s="6"/>
      <c r="G14" s="6">
        <v>745551048</v>
      </c>
      <c r="H14" s="6"/>
      <c r="I14" s="6">
        <f t="shared" si="1"/>
        <v>-25526979</v>
      </c>
      <c r="J14" s="6"/>
      <c r="K14" s="6">
        <v>74646</v>
      </c>
      <c r="L14" s="6"/>
      <c r="M14" s="6">
        <v>720024069</v>
      </c>
      <c r="N14" s="6"/>
      <c r="O14" s="6">
        <v>598323432</v>
      </c>
      <c r="P14" s="6"/>
      <c r="Q14" s="6">
        <f t="shared" si="0"/>
        <v>121700637</v>
      </c>
    </row>
    <row r="15" spans="1:17">
      <c r="A15" s="4" t="s">
        <v>18</v>
      </c>
      <c r="C15" s="6">
        <v>165365</v>
      </c>
      <c r="D15" s="6"/>
      <c r="E15" s="6">
        <v>1440887116</v>
      </c>
      <c r="F15" s="6"/>
      <c r="G15" s="6">
        <v>1664877014</v>
      </c>
      <c r="H15" s="6"/>
      <c r="I15" s="6">
        <f t="shared" si="1"/>
        <v>-223989898</v>
      </c>
      <c r="J15" s="6"/>
      <c r="K15" s="6">
        <v>165365</v>
      </c>
      <c r="L15" s="6"/>
      <c r="M15" s="6">
        <v>1440887116</v>
      </c>
      <c r="N15" s="6"/>
      <c r="O15" s="6">
        <v>1292621510</v>
      </c>
      <c r="P15" s="6"/>
      <c r="Q15" s="6">
        <f t="shared" si="0"/>
        <v>148265606</v>
      </c>
    </row>
    <row r="16" spans="1:17">
      <c r="A16" s="4" t="s">
        <v>30</v>
      </c>
      <c r="C16" s="6">
        <v>71319</v>
      </c>
      <c r="D16" s="6"/>
      <c r="E16" s="6">
        <v>931611954</v>
      </c>
      <c r="F16" s="6"/>
      <c r="G16" s="6">
        <v>950400171</v>
      </c>
      <c r="H16" s="6"/>
      <c r="I16" s="6">
        <f t="shared" si="1"/>
        <v>-18788217</v>
      </c>
      <c r="J16" s="6"/>
      <c r="K16" s="6">
        <v>71319</v>
      </c>
      <c r="L16" s="6"/>
      <c r="M16" s="6">
        <v>931611954</v>
      </c>
      <c r="N16" s="6"/>
      <c r="O16" s="6">
        <v>878713919</v>
      </c>
      <c r="P16" s="6"/>
      <c r="Q16" s="6">
        <f t="shared" si="0"/>
        <v>52898035</v>
      </c>
    </row>
    <row r="17" spans="1:17">
      <c r="A17" s="4" t="s">
        <v>27</v>
      </c>
      <c r="C17" s="6">
        <v>26599</v>
      </c>
      <c r="D17" s="6"/>
      <c r="E17" s="6">
        <v>1497164831</v>
      </c>
      <c r="F17" s="6"/>
      <c r="G17" s="6">
        <v>1786439136</v>
      </c>
      <c r="H17" s="6"/>
      <c r="I17" s="6">
        <f t="shared" si="1"/>
        <v>-289274305</v>
      </c>
      <c r="J17" s="6"/>
      <c r="K17" s="6">
        <v>26599</v>
      </c>
      <c r="L17" s="6"/>
      <c r="M17" s="6">
        <v>1497164831</v>
      </c>
      <c r="N17" s="6"/>
      <c r="O17" s="6">
        <v>1533919679</v>
      </c>
      <c r="P17" s="6"/>
      <c r="Q17" s="6">
        <f t="shared" si="0"/>
        <v>-36754848</v>
      </c>
    </row>
    <row r="18" spans="1:17">
      <c r="A18" s="4" t="s">
        <v>24</v>
      </c>
      <c r="C18" s="6">
        <v>58874</v>
      </c>
      <c r="D18" s="6"/>
      <c r="E18" s="6">
        <v>883761205</v>
      </c>
      <c r="F18" s="6"/>
      <c r="G18" s="6">
        <v>1030834966</v>
      </c>
      <c r="H18" s="6"/>
      <c r="I18" s="6">
        <f t="shared" si="1"/>
        <v>-147073761</v>
      </c>
      <c r="J18" s="6"/>
      <c r="K18" s="6">
        <v>58874</v>
      </c>
      <c r="L18" s="6"/>
      <c r="M18" s="6">
        <v>883761205</v>
      </c>
      <c r="N18" s="6"/>
      <c r="O18" s="6">
        <v>728078765</v>
      </c>
      <c r="P18" s="6"/>
      <c r="Q18" s="6">
        <f t="shared" si="0"/>
        <v>155682440</v>
      </c>
    </row>
    <row r="19" spans="1:17">
      <c r="A19" s="4" t="s">
        <v>32</v>
      </c>
      <c r="C19" s="6">
        <v>100000</v>
      </c>
      <c r="D19" s="6"/>
      <c r="E19" s="6">
        <v>301215330</v>
      </c>
      <c r="F19" s="6"/>
      <c r="G19" s="6">
        <v>307811641</v>
      </c>
      <c r="H19" s="6"/>
      <c r="I19" s="6">
        <f t="shared" si="1"/>
        <v>-6596311</v>
      </c>
      <c r="J19" s="6"/>
      <c r="K19" s="6">
        <v>100000</v>
      </c>
      <c r="L19" s="6"/>
      <c r="M19" s="6">
        <v>301215330</v>
      </c>
      <c r="N19" s="6"/>
      <c r="O19" s="6">
        <v>307811641</v>
      </c>
      <c r="P19" s="6"/>
      <c r="Q19" s="6">
        <f t="shared" si="0"/>
        <v>-6596311</v>
      </c>
    </row>
    <row r="20" spans="1:17">
      <c r="A20" s="4" t="s">
        <v>23</v>
      </c>
      <c r="C20" s="6">
        <v>42447</v>
      </c>
      <c r="D20" s="6"/>
      <c r="E20" s="6">
        <v>926645838</v>
      </c>
      <c r="F20" s="6"/>
      <c r="G20" s="6">
        <v>930443567</v>
      </c>
      <c r="H20" s="6"/>
      <c r="I20" s="6">
        <f t="shared" si="1"/>
        <v>-3797729</v>
      </c>
      <c r="J20" s="6"/>
      <c r="K20" s="6">
        <v>42447</v>
      </c>
      <c r="L20" s="6"/>
      <c r="M20" s="6">
        <v>926645838</v>
      </c>
      <c r="N20" s="6"/>
      <c r="O20" s="6">
        <v>812713972</v>
      </c>
      <c r="P20" s="6"/>
      <c r="Q20" s="6">
        <f t="shared" si="0"/>
        <v>113931866</v>
      </c>
    </row>
    <row r="21" spans="1:17">
      <c r="A21" s="4" t="s">
        <v>31</v>
      </c>
      <c r="C21" s="6">
        <v>97057</v>
      </c>
      <c r="D21" s="6"/>
      <c r="E21" s="6">
        <v>1744454843</v>
      </c>
      <c r="F21" s="6"/>
      <c r="G21" s="6">
        <v>1867956071</v>
      </c>
      <c r="H21" s="6"/>
      <c r="I21" s="6">
        <f t="shared" si="1"/>
        <v>-123501228</v>
      </c>
      <c r="J21" s="6"/>
      <c r="K21" s="6">
        <v>97057</v>
      </c>
      <c r="L21" s="6"/>
      <c r="M21" s="6">
        <v>1744454843</v>
      </c>
      <c r="N21" s="6"/>
      <c r="O21" s="6">
        <v>2194082719</v>
      </c>
      <c r="P21" s="6"/>
      <c r="Q21" s="6">
        <f t="shared" si="0"/>
        <v>-449627876</v>
      </c>
    </row>
    <row r="22" spans="1:17">
      <c r="A22" s="4" t="s">
        <v>16</v>
      </c>
      <c r="C22" s="6">
        <v>21424</v>
      </c>
      <c r="D22" s="6"/>
      <c r="E22" s="6">
        <v>597403644</v>
      </c>
      <c r="F22" s="6"/>
      <c r="G22" s="6">
        <v>1022311331</v>
      </c>
      <c r="H22" s="6"/>
      <c r="I22" s="6">
        <f t="shared" si="1"/>
        <v>-424907687</v>
      </c>
      <c r="J22" s="6"/>
      <c r="K22" s="6">
        <v>21424</v>
      </c>
      <c r="L22" s="6"/>
      <c r="M22" s="6">
        <v>597403644</v>
      </c>
      <c r="N22" s="6"/>
      <c r="O22" s="6">
        <v>492107578</v>
      </c>
      <c r="P22" s="6"/>
      <c r="Q22" s="6">
        <f t="shared" si="0"/>
        <v>105296066</v>
      </c>
    </row>
    <row r="23" spans="1:17">
      <c r="A23" s="4" t="s">
        <v>28</v>
      </c>
      <c r="C23" s="6">
        <v>120751</v>
      </c>
      <c r="D23" s="6"/>
      <c r="E23" s="6">
        <v>1482491247</v>
      </c>
      <c r="F23" s="6"/>
      <c r="G23" s="6">
        <v>1699931210</v>
      </c>
      <c r="H23" s="6"/>
      <c r="I23" s="6">
        <f t="shared" si="1"/>
        <v>-217439963</v>
      </c>
      <c r="J23" s="6"/>
      <c r="K23" s="6">
        <v>120751</v>
      </c>
      <c r="L23" s="6"/>
      <c r="M23" s="6">
        <v>1482491247</v>
      </c>
      <c r="N23" s="6"/>
      <c r="O23" s="6">
        <v>1705904628</v>
      </c>
      <c r="P23" s="6"/>
      <c r="Q23" s="6">
        <f t="shared" si="0"/>
        <v>-223413381</v>
      </c>
    </row>
    <row r="24" spans="1:17">
      <c r="A24" s="4" t="s">
        <v>26</v>
      </c>
      <c r="C24" s="6">
        <v>84689</v>
      </c>
      <c r="D24" s="6"/>
      <c r="E24" s="6">
        <v>1242647083</v>
      </c>
      <c r="F24" s="6"/>
      <c r="G24" s="6">
        <v>1334639979</v>
      </c>
      <c r="H24" s="6"/>
      <c r="I24" s="6">
        <f t="shared" si="1"/>
        <v>-91992896</v>
      </c>
      <c r="J24" s="6"/>
      <c r="K24" s="6">
        <v>84689</v>
      </c>
      <c r="L24" s="6"/>
      <c r="M24" s="6">
        <v>1242647083</v>
      </c>
      <c r="N24" s="6"/>
      <c r="O24" s="6">
        <v>1269020824</v>
      </c>
      <c r="P24" s="6"/>
      <c r="Q24" s="6">
        <f t="shared" si="0"/>
        <v>-26373741</v>
      </c>
    </row>
    <row r="25" spans="1:17">
      <c r="A25" s="4" t="s">
        <v>20</v>
      </c>
      <c r="C25" s="6">
        <v>224533</v>
      </c>
      <c r="D25" s="6"/>
      <c r="E25" s="6">
        <v>1589258764</v>
      </c>
      <c r="F25" s="6"/>
      <c r="G25" s="6">
        <v>1691935594</v>
      </c>
      <c r="H25" s="6"/>
      <c r="I25" s="6">
        <f t="shared" si="1"/>
        <v>-102676830</v>
      </c>
      <c r="J25" s="6"/>
      <c r="K25" s="6">
        <v>224533</v>
      </c>
      <c r="L25" s="6"/>
      <c r="M25" s="6">
        <v>1589258764</v>
      </c>
      <c r="N25" s="6"/>
      <c r="O25" s="6">
        <v>1288117111</v>
      </c>
      <c r="P25" s="6"/>
      <c r="Q25" s="6">
        <f t="shared" si="0"/>
        <v>301141653</v>
      </c>
    </row>
    <row r="26" spans="1:17">
      <c r="A26" s="4" t="s">
        <v>15</v>
      </c>
      <c r="C26" s="6">
        <v>0</v>
      </c>
      <c r="D26" s="6"/>
      <c r="E26" s="6">
        <v>0</v>
      </c>
      <c r="F26" s="6"/>
      <c r="G26" s="6">
        <v>-258241212</v>
      </c>
      <c r="H26" s="6"/>
      <c r="I26" s="6">
        <f t="shared" si="1"/>
        <v>258241212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f t="shared" si="0"/>
        <v>0</v>
      </c>
    </row>
    <row r="27" spans="1:17">
      <c r="A27" s="4" t="s">
        <v>43</v>
      </c>
      <c r="C27" s="6">
        <v>3856</v>
      </c>
      <c r="D27" s="6"/>
      <c r="E27" s="6">
        <v>3604135943</v>
      </c>
      <c r="F27" s="6"/>
      <c r="G27" s="6">
        <v>3571566360</v>
      </c>
      <c r="H27" s="6"/>
      <c r="I27" s="6">
        <f t="shared" si="1"/>
        <v>32569583</v>
      </c>
      <c r="J27" s="6"/>
      <c r="K27" s="6">
        <v>3856</v>
      </c>
      <c r="L27" s="6"/>
      <c r="M27" s="6">
        <v>3604135946</v>
      </c>
      <c r="N27" s="6"/>
      <c r="O27" s="6">
        <v>3376885220</v>
      </c>
      <c r="P27" s="6"/>
      <c r="Q27" s="6">
        <f t="shared" si="0"/>
        <v>227250726</v>
      </c>
    </row>
    <row r="28" spans="1:17">
      <c r="A28" s="4" t="s">
        <v>53</v>
      </c>
      <c r="C28" s="6">
        <v>4033</v>
      </c>
      <c r="D28" s="6"/>
      <c r="E28" s="6">
        <v>3850816912</v>
      </c>
      <c r="F28" s="6"/>
      <c r="G28" s="6">
        <v>3776236065</v>
      </c>
      <c r="H28" s="6"/>
      <c r="I28" s="6">
        <f t="shared" si="1"/>
        <v>74580847</v>
      </c>
      <c r="J28" s="6"/>
      <c r="K28" s="6">
        <v>4033</v>
      </c>
      <c r="L28" s="6"/>
      <c r="M28" s="6">
        <v>3850816912</v>
      </c>
      <c r="N28" s="6"/>
      <c r="O28" s="6">
        <v>3596985578</v>
      </c>
      <c r="P28" s="6"/>
      <c r="Q28" s="6">
        <f t="shared" si="0"/>
        <v>253831334</v>
      </c>
    </row>
    <row r="29" spans="1:17">
      <c r="A29" s="4" t="s">
        <v>56</v>
      </c>
      <c r="C29" s="6">
        <v>1223</v>
      </c>
      <c r="D29" s="6"/>
      <c r="E29" s="6">
        <v>1071869146</v>
      </c>
      <c r="F29" s="6"/>
      <c r="G29" s="6">
        <v>1055883762</v>
      </c>
      <c r="H29" s="6"/>
      <c r="I29" s="6">
        <f t="shared" si="1"/>
        <v>15985384</v>
      </c>
      <c r="J29" s="6"/>
      <c r="K29" s="6">
        <v>1223</v>
      </c>
      <c r="L29" s="6"/>
      <c r="M29" s="6">
        <v>1071869143</v>
      </c>
      <c r="N29" s="6"/>
      <c r="O29" s="6">
        <v>1010303477</v>
      </c>
      <c r="P29" s="6"/>
      <c r="Q29" s="6">
        <f t="shared" si="0"/>
        <v>61565666</v>
      </c>
    </row>
    <row r="30" spans="1:17">
      <c r="A30" s="4" t="s">
        <v>50</v>
      </c>
      <c r="C30" s="6">
        <v>182</v>
      </c>
      <c r="D30" s="6"/>
      <c r="E30" s="6">
        <v>173462602</v>
      </c>
      <c r="F30" s="6"/>
      <c r="G30" s="6">
        <v>488564657</v>
      </c>
      <c r="H30" s="6"/>
      <c r="I30" s="6">
        <f t="shared" si="1"/>
        <v>-315102055</v>
      </c>
      <c r="J30" s="6"/>
      <c r="K30" s="6">
        <v>182</v>
      </c>
      <c r="L30" s="6"/>
      <c r="M30" s="6">
        <v>173462602</v>
      </c>
      <c r="N30" s="6"/>
      <c r="O30" s="6">
        <v>161972840</v>
      </c>
      <c r="P30" s="6"/>
      <c r="Q30" s="6">
        <f t="shared" si="0"/>
        <v>11489762</v>
      </c>
    </row>
    <row r="31" spans="1:17">
      <c r="A31" s="4" t="s">
        <v>47</v>
      </c>
      <c r="C31" s="6">
        <v>2871</v>
      </c>
      <c r="D31" s="6"/>
      <c r="E31" s="6">
        <v>2021231009</v>
      </c>
      <c r="F31" s="6"/>
      <c r="G31" s="6">
        <v>1990617344</v>
      </c>
      <c r="H31" s="6"/>
      <c r="I31" s="6">
        <f>E31-G31</f>
        <v>30613665</v>
      </c>
      <c r="J31" s="6"/>
      <c r="K31" s="6">
        <v>2871</v>
      </c>
      <c r="L31" s="6"/>
      <c r="M31" s="6">
        <v>2021231009</v>
      </c>
      <c r="N31" s="6"/>
      <c r="O31" s="6">
        <v>1995951696</v>
      </c>
      <c r="P31" s="6"/>
      <c r="Q31" s="6">
        <f>M31-O31</f>
        <v>25279313</v>
      </c>
    </row>
    <row r="32" spans="1:17" ht="24.75" thickBot="1">
      <c r="C32" s="6"/>
      <c r="D32" s="6"/>
      <c r="E32" s="7">
        <f>SUM(E8:E31)</f>
        <v>32387050137</v>
      </c>
      <c r="F32" s="6"/>
      <c r="G32" s="7">
        <f>SUM(G8:G31)</f>
        <v>34877915056</v>
      </c>
      <c r="H32" s="6"/>
      <c r="I32" s="7">
        <f>SUM(I8:I31)</f>
        <v>-2490864919</v>
      </c>
      <c r="J32" s="6"/>
      <c r="K32" s="6"/>
      <c r="L32" s="6"/>
      <c r="M32" s="7">
        <f>SUM(M8:M31)</f>
        <v>32387050137</v>
      </c>
      <c r="N32" s="6"/>
      <c r="O32" s="7">
        <f>SUM(O8:O31)</f>
        <v>31959203737</v>
      </c>
      <c r="P32" s="6"/>
      <c r="Q32" s="7">
        <f>SUM(Q8:Q31)</f>
        <v>427846400</v>
      </c>
    </row>
    <row r="33" spans="5:17" ht="24.75" thickTop="1">
      <c r="K33" s="14"/>
    </row>
    <row r="34" spans="5:17">
      <c r="E34" s="6" t="s">
        <v>118</v>
      </c>
      <c r="F34" s="6">
        <f t="shared" ref="F34" si="2">SUM(F8:F26)</f>
        <v>0</v>
      </c>
      <c r="G34" s="6"/>
      <c r="H34" s="6"/>
      <c r="J34" s="6"/>
      <c r="K34" s="6"/>
      <c r="L34" s="6"/>
      <c r="M34" s="6"/>
      <c r="N34" s="6"/>
      <c r="O34" s="6"/>
      <c r="P34" s="6"/>
    </row>
    <row r="35" spans="5:17">
      <c r="G35" s="11"/>
      <c r="I35" s="11"/>
      <c r="O35" s="11"/>
    </row>
    <row r="36" spans="5:17"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9" spans="5:17"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5:17">
      <c r="G40" s="11"/>
      <c r="I40" s="11"/>
      <c r="O40" s="11"/>
      <c r="Q40" s="11"/>
    </row>
    <row r="41" spans="5:17"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2"/>
  <sheetViews>
    <sheetView rightToLeft="1" topLeftCell="A23" workbookViewId="0">
      <selection activeCell="Q35" sqref="Q35"/>
    </sheetView>
  </sheetViews>
  <sheetFormatPr defaultRowHeight="24"/>
  <cols>
    <col min="1" max="1" width="30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75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0" t="s">
        <v>3</v>
      </c>
      <c r="C6" s="21" t="s">
        <v>77</v>
      </c>
      <c r="D6" s="21" t="s">
        <v>77</v>
      </c>
      <c r="E6" s="21" t="s">
        <v>77</v>
      </c>
      <c r="F6" s="21" t="s">
        <v>77</v>
      </c>
      <c r="G6" s="21" t="s">
        <v>77</v>
      </c>
      <c r="H6" s="21" t="s">
        <v>77</v>
      </c>
      <c r="I6" s="21" t="s">
        <v>77</v>
      </c>
      <c r="K6" s="21" t="s">
        <v>78</v>
      </c>
      <c r="L6" s="21" t="s">
        <v>78</v>
      </c>
      <c r="M6" s="21" t="s">
        <v>78</v>
      </c>
      <c r="N6" s="21" t="s">
        <v>78</v>
      </c>
      <c r="O6" s="21" t="s">
        <v>78</v>
      </c>
      <c r="P6" s="21" t="s">
        <v>78</v>
      </c>
      <c r="Q6" s="21" t="s">
        <v>78</v>
      </c>
    </row>
    <row r="7" spans="1:17" ht="24.75">
      <c r="A7" s="21" t="s">
        <v>3</v>
      </c>
      <c r="C7" s="21" t="s">
        <v>7</v>
      </c>
      <c r="E7" s="21" t="s">
        <v>85</v>
      </c>
      <c r="G7" s="21" t="s">
        <v>86</v>
      </c>
      <c r="I7" s="21" t="s">
        <v>88</v>
      </c>
      <c r="K7" s="21" t="s">
        <v>7</v>
      </c>
      <c r="M7" s="21" t="s">
        <v>85</v>
      </c>
      <c r="O7" s="21" t="s">
        <v>86</v>
      </c>
      <c r="Q7" s="21" t="s">
        <v>88</v>
      </c>
    </row>
    <row r="8" spans="1:17">
      <c r="A8" s="1" t="s">
        <v>27</v>
      </c>
      <c r="C8" s="6">
        <v>28502</v>
      </c>
      <c r="D8" s="6"/>
      <c r="E8" s="6">
        <v>1683353153</v>
      </c>
      <c r="F8" s="6"/>
      <c r="G8" s="6">
        <v>1643662482</v>
      </c>
      <c r="H8" s="6"/>
      <c r="I8" s="6">
        <v>39690671</v>
      </c>
      <c r="J8" s="6"/>
      <c r="K8" s="6">
        <v>29391</v>
      </c>
      <c r="L8" s="6"/>
      <c r="M8" s="6">
        <v>1741999721</v>
      </c>
      <c r="N8" s="6"/>
      <c r="O8" s="6">
        <v>1694929619</v>
      </c>
      <c r="P8" s="6"/>
      <c r="Q8" s="6">
        <v>47070102</v>
      </c>
    </row>
    <row r="9" spans="1:17">
      <c r="A9" s="1" t="s">
        <v>24</v>
      </c>
      <c r="C9" s="6">
        <v>2036</v>
      </c>
      <c r="D9" s="6"/>
      <c r="E9" s="6">
        <v>32141252</v>
      </c>
      <c r="F9" s="6"/>
      <c r="G9" s="6">
        <v>25178661</v>
      </c>
      <c r="H9" s="6"/>
      <c r="I9" s="6">
        <v>6962591</v>
      </c>
      <c r="J9" s="6"/>
      <c r="K9" s="6">
        <v>8948</v>
      </c>
      <c r="L9" s="6"/>
      <c r="M9" s="6">
        <v>165444248</v>
      </c>
      <c r="N9" s="6"/>
      <c r="O9" s="6">
        <v>110657488</v>
      </c>
      <c r="P9" s="6"/>
      <c r="Q9" s="6">
        <v>54786760</v>
      </c>
    </row>
    <row r="10" spans="1:17">
      <c r="A10" s="1" t="s">
        <v>16</v>
      </c>
      <c r="C10" s="6">
        <v>32482</v>
      </c>
      <c r="D10" s="6"/>
      <c r="E10" s="6">
        <v>954464196</v>
      </c>
      <c r="F10" s="6"/>
      <c r="G10" s="6">
        <v>746108959</v>
      </c>
      <c r="H10" s="6"/>
      <c r="I10" s="6">
        <v>208355237</v>
      </c>
      <c r="J10" s="6"/>
      <c r="K10" s="6">
        <v>32482</v>
      </c>
      <c r="L10" s="6"/>
      <c r="M10" s="6">
        <v>954464196</v>
      </c>
      <c r="N10" s="6"/>
      <c r="O10" s="6">
        <v>746108959</v>
      </c>
      <c r="P10" s="6"/>
      <c r="Q10" s="6">
        <v>208355237</v>
      </c>
    </row>
    <row r="11" spans="1:17">
      <c r="A11" s="1" t="s">
        <v>28</v>
      </c>
      <c r="C11" s="6">
        <v>25231</v>
      </c>
      <c r="D11" s="6"/>
      <c r="E11" s="6">
        <v>325318607</v>
      </c>
      <c r="F11" s="6"/>
      <c r="G11" s="6">
        <v>356449882</v>
      </c>
      <c r="H11" s="6"/>
      <c r="I11" s="6">
        <v>-31131275</v>
      </c>
      <c r="J11" s="6"/>
      <c r="K11" s="6">
        <v>25231</v>
      </c>
      <c r="L11" s="6"/>
      <c r="M11" s="6">
        <v>325318607</v>
      </c>
      <c r="N11" s="6"/>
      <c r="O11" s="6">
        <v>356449882</v>
      </c>
      <c r="P11" s="6"/>
      <c r="Q11" s="6">
        <v>-31131275</v>
      </c>
    </row>
    <row r="12" spans="1:17">
      <c r="A12" s="1" t="s">
        <v>26</v>
      </c>
      <c r="C12" s="6">
        <v>40626</v>
      </c>
      <c r="D12" s="6"/>
      <c r="E12" s="6">
        <v>599338845</v>
      </c>
      <c r="F12" s="6"/>
      <c r="G12" s="6">
        <v>608759577</v>
      </c>
      <c r="H12" s="6"/>
      <c r="I12" s="6">
        <v>-9420732</v>
      </c>
      <c r="J12" s="6"/>
      <c r="K12" s="6">
        <v>65683</v>
      </c>
      <c r="L12" s="6"/>
      <c r="M12" s="6">
        <v>992658505</v>
      </c>
      <c r="N12" s="6"/>
      <c r="O12" s="6">
        <v>984225744</v>
      </c>
      <c r="P12" s="6"/>
      <c r="Q12" s="6">
        <v>8432761</v>
      </c>
    </row>
    <row r="13" spans="1:17">
      <c r="A13" s="1" t="s">
        <v>15</v>
      </c>
      <c r="C13" s="6">
        <v>311717</v>
      </c>
      <c r="D13" s="6"/>
      <c r="E13" s="6">
        <v>1226476689</v>
      </c>
      <c r="F13" s="6"/>
      <c r="G13" s="6">
        <v>1593828265</v>
      </c>
      <c r="H13" s="6"/>
      <c r="I13" s="6">
        <v>-367351576</v>
      </c>
      <c r="J13" s="6"/>
      <c r="K13" s="6">
        <v>311717</v>
      </c>
      <c r="L13" s="6"/>
      <c r="M13" s="6">
        <v>1226476689</v>
      </c>
      <c r="N13" s="6"/>
      <c r="O13" s="6">
        <v>1593828265</v>
      </c>
      <c r="P13" s="6"/>
      <c r="Q13" s="6">
        <v>-367351576</v>
      </c>
    </row>
    <row r="14" spans="1:17">
      <c r="A14" s="1" t="s">
        <v>29</v>
      </c>
      <c r="C14" s="6">
        <v>38663</v>
      </c>
      <c r="D14" s="6"/>
      <c r="E14" s="6">
        <v>644943946</v>
      </c>
      <c r="F14" s="6"/>
      <c r="G14" s="6">
        <v>579853132</v>
      </c>
      <c r="H14" s="6"/>
      <c r="I14" s="6">
        <v>65090814</v>
      </c>
      <c r="J14" s="6"/>
      <c r="K14" s="6">
        <v>38663</v>
      </c>
      <c r="L14" s="6"/>
      <c r="M14" s="6">
        <v>644943946</v>
      </c>
      <c r="N14" s="6"/>
      <c r="O14" s="6">
        <v>579853132</v>
      </c>
      <c r="P14" s="6"/>
      <c r="Q14" s="6">
        <v>65090814</v>
      </c>
    </row>
    <row r="15" spans="1:17">
      <c r="A15" s="1" t="s">
        <v>17</v>
      </c>
      <c r="C15" s="6">
        <v>14368</v>
      </c>
      <c r="D15" s="6"/>
      <c r="E15" s="6">
        <v>141262560</v>
      </c>
      <c r="F15" s="6"/>
      <c r="G15" s="6">
        <v>135716305</v>
      </c>
      <c r="H15" s="6"/>
      <c r="I15" s="6">
        <v>5546255</v>
      </c>
      <c r="J15" s="6"/>
      <c r="K15" s="6">
        <v>44098</v>
      </c>
      <c r="L15" s="6"/>
      <c r="M15" s="6">
        <v>444200190</v>
      </c>
      <c r="N15" s="6"/>
      <c r="O15" s="6">
        <v>416537975</v>
      </c>
      <c r="P15" s="6"/>
      <c r="Q15" s="6">
        <v>27662215</v>
      </c>
    </row>
    <row r="16" spans="1:17">
      <c r="A16" s="1" t="s">
        <v>19</v>
      </c>
      <c r="C16" s="6">
        <v>109783</v>
      </c>
      <c r="D16" s="6"/>
      <c r="E16" s="6">
        <v>813066026</v>
      </c>
      <c r="F16" s="6"/>
      <c r="G16" s="6">
        <v>821632652</v>
      </c>
      <c r="H16" s="6"/>
      <c r="I16" s="6">
        <v>-8566626</v>
      </c>
      <c r="J16" s="6"/>
      <c r="K16" s="6">
        <v>109783</v>
      </c>
      <c r="L16" s="6"/>
      <c r="M16" s="6">
        <v>813066026</v>
      </c>
      <c r="N16" s="6"/>
      <c r="O16" s="6">
        <v>821632652</v>
      </c>
      <c r="P16" s="6"/>
      <c r="Q16" s="6">
        <v>-8566626</v>
      </c>
    </row>
    <row r="17" spans="1:17">
      <c r="A17" s="1" t="s">
        <v>18</v>
      </c>
      <c r="C17" s="6">
        <v>16774</v>
      </c>
      <c r="D17" s="6"/>
      <c r="E17" s="6">
        <v>159081423</v>
      </c>
      <c r="F17" s="6"/>
      <c r="G17" s="6">
        <v>131118636</v>
      </c>
      <c r="H17" s="6"/>
      <c r="I17" s="6">
        <v>27962787</v>
      </c>
      <c r="J17" s="6"/>
      <c r="K17" s="6">
        <v>16774</v>
      </c>
      <c r="L17" s="6"/>
      <c r="M17" s="6">
        <v>159081423</v>
      </c>
      <c r="N17" s="6"/>
      <c r="O17" s="6">
        <v>131118636</v>
      </c>
      <c r="P17" s="6"/>
      <c r="Q17" s="6">
        <v>27962787</v>
      </c>
    </row>
    <row r="18" spans="1:17">
      <c r="A18" s="1" t="s">
        <v>89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79123</v>
      </c>
      <c r="L18" s="6"/>
      <c r="M18" s="6">
        <v>1139739435</v>
      </c>
      <c r="N18" s="6"/>
      <c r="O18" s="6">
        <v>1031979387</v>
      </c>
      <c r="P18" s="6"/>
      <c r="Q18" s="6">
        <v>107760048</v>
      </c>
    </row>
    <row r="19" spans="1:17">
      <c r="A19" s="1" t="s">
        <v>90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67340</v>
      </c>
      <c r="L19" s="6"/>
      <c r="M19" s="6">
        <v>2026892111</v>
      </c>
      <c r="N19" s="6"/>
      <c r="O19" s="6">
        <v>1500200863</v>
      </c>
      <c r="P19" s="6"/>
      <c r="Q19" s="6">
        <v>526691248</v>
      </c>
    </row>
    <row r="20" spans="1:17">
      <c r="A20" s="1" t="s">
        <v>31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5614</v>
      </c>
      <c r="L20" s="6"/>
      <c r="M20" s="6">
        <v>182273292</v>
      </c>
      <c r="N20" s="6"/>
      <c r="O20" s="6">
        <v>153506257</v>
      </c>
      <c r="P20" s="6"/>
      <c r="Q20" s="6">
        <v>28767035</v>
      </c>
    </row>
    <row r="21" spans="1:17">
      <c r="A21" s="1" t="s">
        <v>91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131465</v>
      </c>
      <c r="L21" s="6"/>
      <c r="M21" s="6">
        <v>1634752670</v>
      </c>
      <c r="N21" s="6"/>
      <c r="O21" s="6">
        <v>1388159608</v>
      </c>
      <c r="P21" s="6"/>
      <c r="Q21" s="6">
        <v>246593062</v>
      </c>
    </row>
    <row r="22" spans="1:17">
      <c r="A22" s="1" t="s">
        <v>92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50073</v>
      </c>
      <c r="L22" s="6"/>
      <c r="M22" s="6">
        <v>245405913</v>
      </c>
      <c r="N22" s="6"/>
      <c r="O22" s="6">
        <v>193198963</v>
      </c>
      <c r="P22" s="6"/>
      <c r="Q22" s="6">
        <v>52206950</v>
      </c>
    </row>
    <row r="23" spans="1:17">
      <c r="A23" s="1" t="s">
        <v>93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23745</v>
      </c>
      <c r="L23" s="6"/>
      <c r="M23" s="6">
        <v>1871499109</v>
      </c>
      <c r="N23" s="6"/>
      <c r="O23" s="6">
        <v>1711136739</v>
      </c>
      <c r="P23" s="6"/>
      <c r="Q23" s="6">
        <v>160362370</v>
      </c>
    </row>
    <row r="24" spans="1:17">
      <c r="A24" s="1" t="s">
        <v>94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87086</v>
      </c>
      <c r="L24" s="6"/>
      <c r="M24" s="6">
        <v>1300327428</v>
      </c>
      <c r="N24" s="6"/>
      <c r="O24" s="6">
        <v>1583421330</v>
      </c>
      <c r="P24" s="6"/>
      <c r="Q24" s="6">
        <v>-283093902</v>
      </c>
    </row>
    <row r="25" spans="1:17">
      <c r="A25" s="1" t="s">
        <v>95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150000</v>
      </c>
      <c r="L25" s="6"/>
      <c r="M25" s="6">
        <v>1193535080</v>
      </c>
      <c r="N25" s="6"/>
      <c r="O25" s="6">
        <v>1193535080</v>
      </c>
      <c r="P25" s="6"/>
      <c r="Q25" s="6">
        <v>0</v>
      </c>
    </row>
    <row r="26" spans="1:17">
      <c r="A26" s="1" t="s">
        <v>96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3277</v>
      </c>
      <c r="L26" s="6"/>
      <c r="M26" s="6">
        <v>65639371</v>
      </c>
      <c r="N26" s="6"/>
      <c r="O26" s="6">
        <v>47505263</v>
      </c>
      <c r="P26" s="6"/>
      <c r="Q26" s="6">
        <v>18134108</v>
      </c>
    </row>
    <row r="27" spans="1:17">
      <c r="A27" s="1" t="s">
        <v>97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31605</v>
      </c>
      <c r="L27" s="6"/>
      <c r="M27" s="6">
        <v>433580096</v>
      </c>
      <c r="N27" s="6"/>
      <c r="O27" s="6">
        <v>392874816</v>
      </c>
      <c r="P27" s="6"/>
      <c r="Q27" s="6">
        <v>40705280</v>
      </c>
    </row>
    <row r="28" spans="1:17">
      <c r="A28" s="1" t="s">
        <v>98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339</v>
      </c>
      <c r="L28" s="6"/>
      <c r="M28" s="6">
        <v>18559110</v>
      </c>
      <c r="N28" s="6"/>
      <c r="O28" s="6">
        <v>8482353</v>
      </c>
      <c r="P28" s="6"/>
      <c r="Q28" s="6">
        <v>10076757</v>
      </c>
    </row>
    <row r="29" spans="1:17">
      <c r="A29" s="1" t="s">
        <v>99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123833</v>
      </c>
      <c r="L29" s="6"/>
      <c r="M29" s="6">
        <v>916289546</v>
      </c>
      <c r="N29" s="6"/>
      <c r="O29" s="6">
        <v>591570262</v>
      </c>
      <c r="P29" s="6"/>
      <c r="Q29" s="6">
        <v>324719284</v>
      </c>
    </row>
    <row r="30" spans="1:17">
      <c r="A30" s="1" t="s">
        <v>100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170</v>
      </c>
      <c r="L30" s="6"/>
      <c r="M30" s="6">
        <v>12424788</v>
      </c>
      <c r="N30" s="6"/>
      <c r="O30" s="6">
        <v>6771869</v>
      </c>
      <c r="P30" s="6"/>
      <c r="Q30" s="6">
        <v>5652919</v>
      </c>
    </row>
    <row r="31" spans="1:17">
      <c r="A31" s="1" t="s">
        <v>101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9897</v>
      </c>
      <c r="L31" s="6"/>
      <c r="M31" s="6">
        <v>544572431</v>
      </c>
      <c r="N31" s="6"/>
      <c r="O31" s="6">
        <v>410388615</v>
      </c>
      <c r="P31" s="6"/>
      <c r="Q31" s="6">
        <v>134183816</v>
      </c>
    </row>
    <row r="32" spans="1:17">
      <c r="A32" s="1" t="s">
        <v>50</v>
      </c>
      <c r="C32" s="6">
        <v>6367</v>
      </c>
      <c r="D32" s="6"/>
      <c r="E32" s="6">
        <v>6002998771</v>
      </c>
      <c r="F32" s="6"/>
      <c r="G32" s="6">
        <v>5666379557</v>
      </c>
      <c r="H32" s="6"/>
      <c r="I32" s="6">
        <v>336619214</v>
      </c>
      <c r="J32" s="6"/>
      <c r="K32" s="6">
        <v>6367</v>
      </c>
      <c r="L32" s="6"/>
      <c r="M32" s="6">
        <v>6002998771</v>
      </c>
      <c r="N32" s="6"/>
      <c r="O32" s="6">
        <v>5666379557</v>
      </c>
      <c r="P32" s="6"/>
      <c r="Q32" s="6">
        <v>336619214</v>
      </c>
    </row>
    <row r="33" spans="1:17">
      <c r="A33" s="1" t="s">
        <v>102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361</v>
      </c>
      <c r="L33" s="6"/>
      <c r="M33" s="6">
        <v>361000000</v>
      </c>
      <c r="N33" s="6"/>
      <c r="O33" s="6">
        <v>351735429</v>
      </c>
      <c r="P33" s="6"/>
      <c r="Q33" s="6">
        <v>9264571</v>
      </c>
    </row>
    <row r="34" spans="1:17" ht="24.75" thickBot="1">
      <c r="C34" s="6"/>
      <c r="D34" s="6"/>
      <c r="E34" s="7">
        <f>SUM(E8:E33)</f>
        <v>12582445468</v>
      </c>
      <c r="F34" s="6"/>
      <c r="G34" s="7">
        <f>SUM(G8:G33)</f>
        <v>12308688108</v>
      </c>
      <c r="H34" s="6"/>
      <c r="I34" s="7">
        <f>SUM(I8:I33)</f>
        <v>273757360</v>
      </c>
      <c r="J34" s="6"/>
      <c r="K34" s="6"/>
      <c r="L34" s="6"/>
      <c r="M34" s="7">
        <f>SUM(M8:M33)</f>
        <v>25417142702</v>
      </c>
      <c r="N34" s="6"/>
      <c r="O34" s="7">
        <f>SUM(O8:O33)</f>
        <v>23666188743</v>
      </c>
      <c r="P34" s="6"/>
      <c r="Q34" s="7">
        <f>SUM(Q8:Q33)</f>
        <v>1750953959</v>
      </c>
    </row>
    <row r="35" spans="1:17" ht="24.75" thickTop="1">
      <c r="I35" s="5"/>
      <c r="Q35" s="5"/>
    </row>
    <row r="36" spans="1:17">
      <c r="E36" s="5"/>
      <c r="F36" s="5">
        <f t="shared" ref="F36" si="0">SUM(F8:F31)</f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>
      <c r="G37" s="3"/>
      <c r="I37" s="3"/>
      <c r="O37" s="3"/>
      <c r="Q37" s="3"/>
    </row>
    <row r="38" spans="1:17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40" spans="1:17"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>
      <c r="G41" s="3"/>
      <c r="I41" s="3"/>
      <c r="O41" s="3"/>
      <c r="Q41" s="3"/>
    </row>
    <row r="42" spans="1:17"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3"/>
  <sheetViews>
    <sheetView rightToLeft="1" topLeftCell="A25" workbookViewId="0">
      <selection activeCell="Q41" sqref="Q41"/>
    </sheetView>
  </sheetViews>
  <sheetFormatPr defaultRowHeight="24"/>
  <cols>
    <col min="1" max="1" width="32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>
      <c r="A3" s="22" t="s">
        <v>75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>
      <c r="A6" s="20" t="s">
        <v>3</v>
      </c>
      <c r="C6" s="21" t="s">
        <v>77</v>
      </c>
      <c r="D6" s="21" t="s">
        <v>77</v>
      </c>
      <c r="E6" s="21" t="s">
        <v>77</v>
      </c>
      <c r="F6" s="21" t="s">
        <v>77</v>
      </c>
      <c r="G6" s="21" t="s">
        <v>77</v>
      </c>
      <c r="H6" s="21" t="s">
        <v>77</v>
      </c>
      <c r="I6" s="21" t="s">
        <v>77</v>
      </c>
      <c r="J6" s="21" t="s">
        <v>77</v>
      </c>
      <c r="K6" s="21" t="s">
        <v>77</v>
      </c>
      <c r="M6" s="21" t="s">
        <v>78</v>
      </c>
      <c r="N6" s="21" t="s">
        <v>78</v>
      </c>
      <c r="O6" s="21" t="s">
        <v>78</v>
      </c>
      <c r="P6" s="21" t="s">
        <v>78</v>
      </c>
      <c r="Q6" s="21" t="s">
        <v>78</v>
      </c>
      <c r="R6" s="21" t="s">
        <v>78</v>
      </c>
      <c r="S6" s="21" t="s">
        <v>78</v>
      </c>
      <c r="T6" s="21" t="s">
        <v>78</v>
      </c>
      <c r="U6" s="21" t="s">
        <v>78</v>
      </c>
    </row>
    <row r="7" spans="1:21" ht="24.75">
      <c r="A7" s="21" t="s">
        <v>3</v>
      </c>
      <c r="C7" s="21" t="s">
        <v>103</v>
      </c>
      <c r="E7" s="21" t="s">
        <v>104</v>
      </c>
      <c r="G7" s="21" t="s">
        <v>105</v>
      </c>
      <c r="I7" s="21" t="s">
        <v>65</v>
      </c>
      <c r="K7" s="21" t="s">
        <v>106</v>
      </c>
      <c r="M7" s="21" t="s">
        <v>103</v>
      </c>
      <c r="O7" s="21" t="s">
        <v>104</v>
      </c>
      <c r="Q7" s="21" t="s">
        <v>105</v>
      </c>
      <c r="S7" s="21" t="s">
        <v>65</v>
      </c>
      <c r="U7" s="21" t="s">
        <v>106</v>
      </c>
    </row>
    <row r="8" spans="1:21">
      <c r="A8" s="1" t="s">
        <v>27</v>
      </c>
      <c r="C8" s="6">
        <v>0</v>
      </c>
      <c r="D8" s="6"/>
      <c r="E8" s="6">
        <v>-289274304</v>
      </c>
      <c r="F8" s="6"/>
      <c r="G8" s="6">
        <v>39690671</v>
      </c>
      <c r="H8" s="6"/>
      <c r="I8" s="6">
        <v>-249583633</v>
      </c>
      <c r="J8" s="6"/>
      <c r="K8" s="8">
        <f>I8/$I$40</f>
        <v>0.10432466347153133</v>
      </c>
      <c r="L8" s="6"/>
      <c r="M8" s="6">
        <v>0</v>
      </c>
      <c r="N8" s="6"/>
      <c r="O8" s="6">
        <v>-36754847</v>
      </c>
      <c r="P8" s="6"/>
      <c r="Q8" s="6">
        <v>47070102</v>
      </c>
      <c r="R8" s="6"/>
      <c r="S8" s="6">
        <v>10315255</v>
      </c>
      <c r="T8" s="6"/>
      <c r="U8" s="8">
        <f>S8/$S$40</f>
        <v>8.2291638356762585E-3</v>
      </c>
    </row>
    <row r="9" spans="1:21">
      <c r="A9" s="1" t="s">
        <v>24</v>
      </c>
      <c r="C9" s="6">
        <v>0</v>
      </c>
      <c r="D9" s="6"/>
      <c r="E9" s="6">
        <v>-147073760</v>
      </c>
      <c r="F9" s="6"/>
      <c r="G9" s="6">
        <v>6962591</v>
      </c>
      <c r="H9" s="6"/>
      <c r="I9" s="6">
        <v>-140111169</v>
      </c>
      <c r="J9" s="6"/>
      <c r="K9" s="8">
        <f t="shared" ref="K9:K39" si="0">I9/$I$40</f>
        <v>5.8565741586620194E-2</v>
      </c>
      <c r="L9" s="6"/>
      <c r="M9" s="6">
        <v>0</v>
      </c>
      <c r="N9" s="6"/>
      <c r="O9" s="6">
        <v>155682440</v>
      </c>
      <c r="P9" s="6"/>
      <c r="Q9" s="6">
        <v>54786760</v>
      </c>
      <c r="R9" s="6"/>
      <c r="S9" s="6">
        <v>210469200</v>
      </c>
      <c r="T9" s="6"/>
      <c r="U9" s="8">
        <f t="shared" ref="U9:U39" si="1">S9/$S$40</f>
        <v>0.16790525577542326</v>
      </c>
    </row>
    <row r="10" spans="1:21">
      <c r="A10" s="1" t="s">
        <v>16</v>
      </c>
      <c r="C10" s="6">
        <v>0</v>
      </c>
      <c r="D10" s="6"/>
      <c r="E10" s="6">
        <v>-424907686</v>
      </c>
      <c r="F10" s="6"/>
      <c r="G10" s="6">
        <v>208355237</v>
      </c>
      <c r="H10" s="6"/>
      <c r="I10" s="6">
        <v>-216552449</v>
      </c>
      <c r="J10" s="6"/>
      <c r="K10" s="8">
        <f t="shared" si="0"/>
        <v>9.05177999627121E-2</v>
      </c>
      <c r="L10" s="6"/>
      <c r="M10" s="6">
        <v>0</v>
      </c>
      <c r="N10" s="6"/>
      <c r="O10" s="6">
        <v>105296066</v>
      </c>
      <c r="P10" s="6"/>
      <c r="Q10" s="6">
        <v>208355237</v>
      </c>
      <c r="R10" s="6"/>
      <c r="S10" s="6">
        <v>313651303</v>
      </c>
      <c r="T10" s="6"/>
      <c r="U10" s="8">
        <f t="shared" si="1"/>
        <v>0.25022047052257423</v>
      </c>
    </row>
    <row r="11" spans="1:21">
      <c r="A11" s="1" t="s">
        <v>28</v>
      </c>
      <c r="C11" s="6">
        <v>0</v>
      </c>
      <c r="D11" s="6"/>
      <c r="E11" s="6">
        <v>-217439968</v>
      </c>
      <c r="F11" s="6"/>
      <c r="G11" s="6">
        <v>-31131275</v>
      </c>
      <c r="H11" s="6"/>
      <c r="I11" s="6">
        <v>-248571243</v>
      </c>
      <c r="J11" s="6"/>
      <c r="K11" s="8">
        <f t="shared" si="0"/>
        <v>0.10390148970495688</v>
      </c>
      <c r="L11" s="6"/>
      <c r="M11" s="6">
        <v>0</v>
      </c>
      <c r="N11" s="6"/>
      <c r="O11" s="6">
        <v>-223413386</v>
      </c>
      <c r="P11" s="6"/>
      <c r="Q11" s="6">
        <v>-31131275</v>
      </c>
      <c r="R11" s="6"/>
      <c r="S11" s="6">
        <v>-254544661</v>
      </c>
      <c r="T11" s="6"/>
      <c r="U11" s="8">
        <f t="shared" si="1"/>
        <v>-0.20306717757977608</v>
      </c>
    </row>
    <row r="12" spans="1:21">
      <c r="A12" s="1" t="s">
        <v>26</v>
      </c>
      <c r="C12" s="6">
        <v>0</v>
      </c>
      <c r="D12" s="6"/>
      <c r="E12" s="6">
        <v>-91992895</v>
      </c>
      <c r="F12" s="6"/>
      <c r="G12" s="6">
        <v>-9420732</v>
      </c>
      <c r="H12" s="6"/>
      <c r="I12" s="6">
        <v>-101413627</v>
      </c>
      <c r="J12" s="6"/>
      <c r="K12" s="8">
        <f t="shared" si="0"/>
        <v>4.2390369837281769E-2</v>
      </c>
      <c r="L12" s="6"/>
      <c r="M12" s="6">
        <v>0</v>
      </c>
      <c r="N12" s="6"/>
      <c r="O12" s="6">
        <v>-26373740</v>
      </c>
      <c r="P12" s="6"/>
      <c r="Q12" s="6">
        <v>8432761</v>
      </c>
      <c r="R12" s="6"/>
      <c r="S12" s="6">
        <v>-17940979</v>
      </c>
      <c r="T12" s="6"/>
      <c r="U12" s="8">
        <f t="shared" si="1"/>
        <v>-1.4312710210598498E-2</v>
      </c>
    </row>
    <row r="13" spans="1:21">
      <c r="A13" s="1" t="s">
        <v>15</v>
      </c>
      <c r="C13" s="6">
        <v>0</v>
      </c>
      <c r="D13" s="6"/>
      <c r="E13" s="6">
        <v>258241212</v>
      </c>
      <c r="F13" s="6"/>
      <c r="G13" s="6">
        <v>-367351576</v>
      </c>
      <c r="H13" s="6"/>
      <c r="I13" s="6">
        <v>-109110364</v>
      </c>
      <c r="J13" s="6"/>
      <c r="K13" s="8">
        <f t="shared" si="0"/>
        <v>4.5607565963895903E-2</v>
      </c>
      <c r="L13" s="6"/>
      <c r="M13" s="6">
        <v>0</v>
      </c>
      <c r="N13" s="6"/>
      <c r="O13" s="6">
        <v>0</v>
      </c>
      <c r="P13" s="6"/>
      <c r="Q13" s="6">
        <v>-367351576</v>
      </c>
      <c r="R13" s="6"/>
      <c r="S13" s="6">
        <v>-367351576</v>
      </c>
      <c r="T13" s="6"/>
      <c r="U13" s="8">
        <f t="shared" si="1"/>
        <v>-0.29306074393680803</v>
      </c>
    </row>
    <row r="14" spans="1:21">
      <c r="A14" s="1" t="s">
        <v>29</v>
      </c>
      <c r="C14" s="6">
        <v>0</v>
      </c>
      <c r="D14" s="6"/>
      <c r="E14" s="6">
        <v>-179018699</v>
      </c>
      <c r="F14" s="6"/>
      <c r="G14" s="6">
        <v>65090814</v>
      </c>
      <c r="H14" s="6"/>
      <c r="I14" s="6">
        <v>-113927885</v>
      </c>
      <c r="J14" s="6"/>
      <c r="K14" s="8">
        <f t="shared" si="0"/>
        <v>4.7621264743142523E-2</v>
      </c>
      <c r="L14" s="6"/>
      <c r="M14" s="6">
        <v>0</v>
      </c>
      <c r="N14" s="6"/>
      <c r="O14" s="6">
        <v>89138030</v>
      </c>
      <c r="P14" s="6"/>
      <c r="Q14" s="6">
        <v>65090814</v>
      </c>
      <c r="R14" s="6"/>
      <c r="S14" s="6">
        <v>154228844</v>
      </c>
      <c r="T14" s="6"/>
      <c r="U14" s="8">
        <f t="shared" si="1"/>
        <v>0.12303858949322681</v>
      </c>
    </row>
    <row r="15" spans="1:21">
      <c r="A15" s="1" t="s">
        <v>17</v>
      </c>
      <c r="C15" s="6">
        <v>0</v>
      </c>
      <c r="D15" s="6"/>
      <c r="E15" s="6">
        <v>-71477532</v>
      </c>
      <c r="F15" s="6"/>
      <c r="G15" s="6">
        <v>5546255</v>
      </c>
      <c r="H15" s="6"/>
      <c r="I15" s="6">
        <v>-65931277</v>
      </c>
      <c r="J15" s="6"/>
      <c r="K15" s="8">
        <f t="shared" si="0"/>
        <v>2.7558931659886984E-2</v>
      </c>
      <c r="L15" s="6"/>
      <c r="M15" s="6">
        <v>0</v>
      </c>
      <c r="N15" s="6"/>
      <c r="O15" s="6">
        <v>-35770941</v>
      </c>
      <c r="P15" s="6"/>
      <c r="Q15" s="6">
        <v>27662215</v>
      </c>
      <c r="R15" s="6"/>
      <c r="S15" s="6">
        <v>-8108726</v>
      </c>
      <c r="T15" s="6"/>
      <c r="U15" s="8">
        <f t="shared" si="1"/>
        <v>-6.4688691411514121E-3</v>
      </c>
    </row>
    <row r="16" spans="1:21">
      <c r="A16" s="1" t="s">
        <v>19</v>
      </c>
      <c r="C16" s="6">
        <v>0</v>
      </c>
      <c r="D16" s="6"/>
      <c r="E16" s="6">
        <v>-113062215</v>
      </c>
      <c r="F16" s="6"/>
      <c r="G16" s="6">
        <v>-8566626</v>
      </c>
      <c r="H16" s="6"/>
      <c r="I16" s="6">
        <v>-121628841</v>
      </c>
      <c r="J16" s="6"/>
      <c r="K16" s="8">
        <f t="shared" si="0"/>
        <v>5.0840224389863707E-2</v>
      </c>
      <c r="L16" s="6"/>
      <c r="M16" s="6">
        <v>0</v>
      </c>
      <c r="N16" s="6"/>
      <c r="O16" s="6">
        <v>-45363042</v>
      </c>
      <c r="P16" s="6"/>
      <c r="Q16" s="6">
        <v>-8566626</v>
      </c>
      <c r="R16" s="6"/>
      <c r="S16" s="6">
        <v>-53929668</v>
      </c>
      <c r="T16" s="6"/>
      <c r="U16" s="8">
        <f t="shared" si="1"/>
        <v>-4.3023277037322609E-2</v>
      </c>
    </row>
    <row r="17" spans="1:21">
      <c r="A17" s="1" t="s">
        <v>18</v>
      </c>
      <c r="C17" s="6">
        <v>0</v>
      </c>
      <c r="D17" s="6"/>
      <c r="E17" s="6">
        <v>-223989897</v>
      </c>
      <c r="F17" s="6"/>
      <c r="G17" s="6">
        <v>27962787</v>
      </c>
      <c r="H17" s="6"/>
      <c r="I17" s="6">
        <v>-196027110</v>
      </c>
      <c r="J17" s="6"/>
      <c r="K17" s="8">
        <f t="shared" si="0"/>
        <v>8.1938314769409798E-2</v>
      </c>
      <c r="L17" s="6"/>
      <c r="M17" s="6">
        <v>0</v>
      </c>
      <c r="N17" s="6"/>
      <c r="O17" s="6">
        <v>148265606</v>
      </c>
      <c r="P17" s="6"/>
      <c r="Q17" s="6">
        <v>27962787</v>
      </c>
      <c r="R17" s="6"/>
      <c r="S17" s="6">
        <v>176228393</v>
      </c>
      <c r="T17" s="6"/>
      <c r="U17" s="8">
        <f t="shared" si="1"/>
        <v>0.14058909047764143</v>
      </c>
    </row>
    <row r="18" spans="1:21">
      <c r="A18" s="1" t="s">
        <v>89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8">
        <f t="shared" si="0"/>
        <v>0</v>
      </c>
      <c r="L18" s="6"/>
      <c r="M18" s="6">
        <v>0</v>
      </c>
      <c r="N18" s="6"/>
      <c r="O18" s="6">
        <v>0</v>
      </c>
      <c r="P18" s="6"/>
      <c r="Q18" s="6">
        <v>107760048</v>
      </c>
      <c r="R18" s="6"/>
      <c r="S18" s="6">
        <v>107760048</v>
      </c>
      <c r="T18" s="6"/>
      <c r="U18" s="8">
        <f t="shared" si="1"/>
        <v>8.5967345444425539E-2</v>
      </c>
    </row>
    <row r="19" spans="1:21">
      <c r="A19" s="1" t="s">
        <v>90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8">
        <f t="shared" si="0"/>
        <v>0</v>
      </c>
      <c r="L19" s="6"/>
      <c r="M19" s="6">
        <v>0</v>
      </c>
      <c r="N19" s="6"/>
      <c r="O19" s="6">
        <v>0</v>
      </c>
      <c r="P19" s="6"/>
      <c r="Q19" s="6">
        <v>526691248</v>
      </c>
      <c r="R19" s="6"/>
      <c r="S19" s="6">
        <v>526691248</v>
      </c>
      <c r="T19" s="6"/>
      <c r="U19" s="8">
        <f t="shared" si="1"/>
        <v>0.42017658027928501</v>
      </c>
    </row>
    <row r="20" spans="1:21">
      <c r="A20" s="1" t="s">
        <v>31</v>
      </c>
      <c r="C20" s="6">
        <v>0</v>
      </c>
      <c r="D20" s="6"/>
      <c r="E20" s="6">
        <v>-123501227</v>
      </c>
      <c r="F20" s="6"/>
      <c r="G20" s="6">
        <v>0</v>
      </c>
      <c r="H20" s="6"/>
      <c r="I20" s="6">
        <v>-123501227</v>
      </c>
      <c r="J20" s="6"/>
      <c r="K20" s="8">
        <f t="shared" si="0"/>
        <v>5.1622872021805211E-2</v>
      </c>
      <c r="L20" s="6"/>
      <c r="M20" s="6">
        <v>0</v>
      </c>
      <c r="N20" s="6"/>
      <c r="O20" s="6">
        <v>-449627875</v>
      </c>
      <c r="P20" s="6"/>
      <c r="Q20" s="6">
        <v>28767035</v>
      </c>
      <c r="R20" s="6"/>
      <c r="S20" s="6">
        <v>-420860840</v>
      </c>
      <c r="T20" s="6"/>
      <c r="U20" s="8">
        <f t="shared" si="1"/>
        <v>-0.3357486367889434</v>
      </c>
    </row>
    <row r="21" spans="1:21">
      <c r="A21" s="1" t="s">
        <v>91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8">
        <f t="shared" si="0"/>
        <v>0</v>
      </c>
      <c r="L21" s="6"/>
      <c r="M21" s="6">
        <v>0</v>
      </c>
      <c r="N21" s="6"/>
      <c r="O21" s="6">
        <v>0</v>
      </c>
      <c r="P21" s="6"/>
      <c r="Q21" s="6">
        <v>246593062</v>
      </c>
      <c r="R21" s="6"/>
      <c r="S21" s="6">
        <v>246593062</v>
      </c>
      <c r="T21" s="6"/>
      <c r="U21" s="8">
        <f t="shared" si="1"/>
        <v>0.19672365907959363</v>
      </c>
    </row>
    <row r="22" spans="1:21">
      <c r="A22" s="1" t="s">
        <v>92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8">
        <f t="shared" si="0"/>
        <v>0</v>
      </c>
      <c r="L22" s="6"/>
      <c r="M22" s="6">
        <v>0</v>
      </c>
      <c r="N22" s="6"/>
      <c r="O22" s="6">
        <v>0</v>
      </c>
      <c r="P22" s="6"/>
      <c r="Q22" s="6">
        <v>52206950</v>
      </c>
      <c r="R22" s="6"/>
      <c r="S22" s="6">
        <v>52206950</v>
      </c>
      <c r="T22" s="6"/>
      <c r="U22" s="8">
        <f t="shared" si="1"/>
        <v>4.1648950502043688E-2</v>
      </c>
    </row>
    <row r="23" spans="1:21">
      <c r="A23" s="1" t="s">
        <v>93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8">
        <f t="shared" si="0"/>
        <v>0</v>
      </c>
      <c r="L23" s="6"/>
      <c r="M23" s="6">
        <v>0</v>
      </c>
      <c r="N23" s="6"/>
      <c r="O23" s="6">
        <v>0</v>
      </c>
      <c r="P23" s="6"/>
      <c r="Q23" s="6">
        <v>160362370</v>
      </c>
      <c r="R23" s="6"/>
      <c r="S23" s="6">
        <v>160362370</v>
      </c>
      <c r="T23" s="6"/>
      <c r="U23" s="8">
        <f t="shared" si="1"/>
        <v>0.12793171044315776</v>
      </c>
    </row>
    <row r="24" spans="1:21">
      <c r="A24" s="1" t="s">
        <v>94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8">
        <f t="shared" si="0"/>
        <v>0</v>
      </c>
      <c r="L24" s="6"/>
      <c r="M24" s="6">
        <v>0</v>
      </c>
      <c r="N24" s="6"/>
      <c r="O24" s="6">
        <v>0</v>
      </c>
      <c r="P24" s="6"/>
      <c r="Q24" s="6">
        <v>-283093902</v>
      </c>
      <c r="R24" s="6"/>
      <c r="S24" s="6">
        <v>-283093902</v>
      </c>
      <c r="T24" s="6"/>
      <c r="U24" s="8">
        <f t="shared" si="1"/>
        <v>-0.2258428027653101</v>
      </c>
    </row>
    <row r="25" spans="1:21">
      <c r="A25" s="1" t="s">
        <v>95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8">
        <f t="shared" si="0"/>
        <v>0</v>
      </c>
      <c r="L25" s="6"/>
      <c r="M25" s="6">
        <v>0</v>
      </c>
      <c r="N25" s="6"/>
      <c r="O25" s="6">
        <v>0</v>
      </c>
      <c r="P25" s="6"/>
      <c r="Q25" s="6">
        <v>0</v>
      </c>
      <c r="R25" s="6"/>
      <c r="S25" s="6">
        <v>0</v>
      </c>
      <c r="T25" s="6"/>
      <c r="U25" s="8">
        <f t="shared" si="1"/>
        <v>0</v>
      </c>
    </row>
    <row r="26" spans="1:21">
      <c r="A26" s="1" t="s">
        <v>96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8">
        <f t="shared" si="0"/>
        <v>0</v>
      </c>
      <c r="L26" s="6"/>
      <c r="M26" s="6">
        <v>0</v>
      </c>
      <c r="N26" s="6"/>
      <c r="O26" s="6">
        <v>0</v>
      </c>
      <c r="P26" s="6"/>
      <c r="Q26" s="6">
        <v>18134108</v>
      </c>
      <c r="R26" s="6"/>
      <c r="S26" s="6">
        <v>18134108</v>
      </c>
      <c r="T26" s="6"/>
      <c r="U26" s="8">
        <f t="shared" si="1"/>
        <v>1.4466782037462723E-2</v>
      </c>
    </row>
    <row r="27" spans="1:21">
      <c r="A27" s="1" t="s">
        <v>97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8">
        <f t="shared" si="0"/>
        <v>0</v>
      </c>
      <c r="L27" s="6"/>
      <c r="M27" s="6">
        <v>0</v>
      </c>
      <c r="N27" s="6"/>
      <c r="O27" s="6">
        <v>0</v>
      </c>
      <c r="P27" s="6"/>
      <c r="Q27" s="6">
        <v>40705280</v>
      </c>
      <c r="R27" s="6"/>
      <c r="S27" s="6">
        <v>40705280</v>
      </c>
      <c r="T27" s="6"/>
      <c r="U27" s="8">
        <f t="shared" si="1"/>
        <v>3.2473304644148507E-2</v>
      </c>
    </row>
    <row r="28" spans="1:21">
      <c r="A28" s="1" t="s">
        <v>98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8">
        <f t="shared" si="0"/>
        <v>0</v>
      </c>
      <c r="L28" s="6"/>
      <c r="M28" s="6">
        <v>0</v>
      </c>
      <c r="N28" s="6"/>
      <c r="O28" s="6">
        <v>0</v>
      </c>
      <c r="P28" s="6"/>
      <c r="Q28" s="6">
        <v>10076757</v>
      </c>
      <c r="R28" s="6"/>
      <c r="S28" s="6">
        <v>10076757</v>
      </c>
      <c r="T28" s="6"/>
      <c r="U28" s="8">
        <f t="shared" si="1"/>
        <v>8.038898145057741E-3</v>
      </c>
    </row>
    <row r="29" spans="1:21">
      <c r="A29" s="1" t="s">
        <v>99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8">
        <f t="shared" si="0"/>
        <v>0</v>
      </c>
      <c r="L29" s="6"/>
      <c r="M29" s="6">
        <v>0</v>
      </c>
      <c r="N29" s="6"/>
      <c r="O29" s="6">
        <v>0</v>
      </c>
      <c r="P29" s="6"/>
      <c r="Q29" s="6">
        <v>324719284</v>
      </c>
      <c r="R29" s="6"/>
      <c r="S29" s="6">
        <v>324719284</v>
      </c>
      <c r="T29" s="6"/>
      <c r="U29" s="8">
        <f t="shared" si="1"/>
        <v>0.25905013386867204</v>
      </c>
    </row>
    <row r="30" spans="1:21">
      <c r="A30" s="1" t="s">
        <v>100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8">
        <f t="shared" si="0"/>
        <v>0</v>
      </c>
      <c r="L30" s="6"/>
      <c r="M30" s="6">
        <v>0</v>
      </c>
      <c r="N30" s="6"/>
      <c r="O30" s="6">
        <v>0</v>
      </c>
      <c r="P30" s="6"/>
      <c r="Q30" s="6">
        <v>5652919</v>
      </c>
      <c r="R30" s="6"/>
      <c r="S30" s="6">
        <v>5652919</v>
      </c>
      <c r="T30" s="6"/>
      <c r="U30" s="8">
        <f t="shared" si="1"/>
        <v>4.5097088342272882E-3</v>
      </c>
    </row>
    <row r="31" spans="1:21">
      <c r="A31" s="1" t="s">
        <v>101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8">
        <f t="shared" si="0"/>
        <v>0</v>
      </c>
      <c r="L31" s="6"/>
      <c r="M31" s="6">
        <v>0</v>
      </c>
      <c r="N31" s="6"/>
      <c r="O31" s="6">
        <v>0</v>
      </c>
      <c r="P31" s="6"/>
      <c r="Q31" s="6">
        <v>134183816</v>
      </c>
      <c r="R31" s="6"/>
      <c r="S31" s="6">
        <v>134183816</v>
      </c>
      <c r="T31" s="6"/>
      <c r="U31" s="8">
        <f t="shared" si="1"/>
        <v>0.10704733968866861</v>
      </c>
    </row>
    <row r="32" spans="1:21">
      <c r="A32" s="1" t="s">
        <v>33</v>
      </c>
      <c r="C32" s="6">
        <v>0</v>
      </c>
      <c r="D32" s="6"/>
      <c r="E32" s="6">
        <v>-157038434</v>
      </c>
      <c r="F32" s="6"/>
      <c r="G32" s="6">
        <v>0</v>
      </c>
      <c r="H32" s="6"/>
      <c r="I32" s="6">
        <v>-157038434</v>
      </c>
      <c r="J32" s="6"/>
      <c r="K32" s="8">
        <f t="shared" si="0"/>
        <v>6.5641250518804192E-2</v>
      </c>
      <c r="L32" s="6"/>
      <c r="M32" s="6">
        <v>0</v>
      </c>
      <c r="N32" s="6"/>
      <c r="O32" s="6">
        <v>-157038434</v>
      </c>
      <c r="P32" s="6"/>
      <c r="Q32" s="6">
        <v>0</v>
      </c>
      <c r="R32" s="6"/>
      <c r="S32" s="6">
        <v>-157038434</v>
      </c>
      <c r="T32" s="6"/>
      <c r="U32" s="8">
        <f t="shared" si="1"/>
        <v>-0.12527998599007326</v>
      </c>
    </row>
    <row r="33" spans="1:21">
      <c r="A33" s="1" t="s">
        <v>25</v>
      </c>
      <c r="C33" s="6">
        <v>0</v>
      </c>
      <c r="D33" s="6"/>
      <c r="E33" s="6">
        <v>-119576517</v>
      </c>
      <c r="F33" s="6"/>
      <c r="G33" s="6">
        <v>0</v>
      </c>
      <c r="H33" s="6"/>
      <c r="I33" s="6">
        <v>-119576517</v>
      </c>
      <c r="J33" s="6"/>
      <c r="K33" s="8">
        <f t="shared" si="0"/>
        <v>4.9982363607644277E-2</v>
      </c>
      <c r="L33" s="6"/>
      <c r="M33" s="6">
        <v>0</v>
      </c>
      <c r="N33" s="6"/>
      <c r="O33" s="6">
        <v>-431043562</v>
      </c>
      <c r="P33" s="6"/>
      <c r="Q33" s="6">
        <v>0</v>
      </c>
      <c r="R33" s="6"/>
      <c r="S33" s="6">
        <v>-431043562</v>
      </c>
      <c r="T33" s="6"/>
      <c r="U33" s="8">
        <f t="shared" si="1"/>
        <v>-0.34387207025046668</v>
      </c>
    </row>
    <row r="34" spans="1:21">
      <c r="A34" s="1" t="s">
        <v>22</v>
      </c>
      <c r="C34" s="6">
        <v>0</v>
      </c>
      <c r="D34" s="6"/>
      <c r="E34" s="6">
        <v>-272014348</v>
      </c>
      <c r="F34" s="6"/>
      <c r="G34" s="6">
        <v>0</v>
      </c>
      <c r="H34" s="6"/>
      <c r="I34" s="6">
        <v>-272014348</v>
      </c>
      <c r="J34" s="6"/>
      <c r="K34" s="8">
        <f t="shared" si="0"/>
        <v>0.11370058594558567</v>
      </c>
      <c r="L34" s="6"/>
      <c r="M34" s="6">
        <v>0</v>
      </c>
      <c r="N34" s="6"/>
      <c r="O34" s="6">
        <v>172357406</v>
      </c>
      <c r="P34" s="6"/>
      <c r="Q34" s="6">
        <v>0</v>
      </c>
      <c r="R34" s="6"/>
      <c r="S34" s="6">
        <v>172357406</v>
      </c>
      <c r="T34" s="6"/>
      <c r="U34" s="8">
        <f t="shared" si="1"/>
        <v>0.13750094711824093</v>
      </c>
    </row>
    <row r="35" spans="1:21">
      <c r="A35" s="1" t="s">
        <v>21</v>
      </c>
      <c r="C35" s="6">
        <v>0</v>
      </c>
      <c r="D35" s="6"/>
      <c r="E35" s="6">
        <v>-25526978</v>
      </c>
      <c r="F35" s="6"/>
      <c r="G35" s="6">
        <v>0</v>
      </c>
      <c r="H35" s="6"/>
      <c r="I35" s="6">
        <v>-25526978</v>
      </c>
      <c r="J35" s="6"/>
      <c r="K35" s="8">
        <f t="shared" si="0"/>
        <v>1.0670144341136278E-2</v>
      </c>
      <c r="L35" s="6"/>
      <c r="M35" s="6">
        <v>0</v>
      </c>
      <c r="N35" s="6"/>
      <c r="O35" s="6">
        <v>121700637</v>
      </c>
      <c r="P35" s="6"/>
      <c r="Q35" s="6">
        <v>0</v>
      </c>
      <c r="R35" s="6"/>
      <c r="S35" s="6">
        <v>121700637</v>
      </c>
      <c r="T35" s="6"/>
      <c r="U35" s="8">
        <f t="shared" si="1"/>
        <v>9.7088678930299252E-2</v>
      </c>
    </row>
    <row r="36" spans="1:21">
      <c r="A36" s="1" t="s">
        <v>30</v>
      </c>
      <c r="C36" s="6">
        <v>0</v>
      </c>
      <c r="D36" s="6"/>
      <c r="E36" s="6">
        <v>-18788216</v>
      </c>
      <c r="F36" s="6"/>
      <c r="G36" s="6">
        <v>0</v>
      </c>
      <c r="H36" s="6"/>
      <c r="I36" s="6">
        <v>-18788216</v>
      </c>
      <c r="J36" s="6"/>
      <c r="K36" s="8">
        <f t="shared" si="0"/>
        <v>7.8533767934632175E-3</v>
      </c>
      <c r="L36" s="6"/>
      <c r="M36" s="6">
        <v>0</v>
      </c>
      <c r="N36" s="6"/>
      <c r="O36" s="6">
        <v>52898035</v>
      </c>
      <c r="P36" s="6"/>
      <c r="Q36" s="6">
        <v>0</v>
      </c>
      <c r="R36" s="6"/>
      <c r="S36" s="6">
        <v>52898035</v>
      </c>
      <c r="T36" s="6"/>
      <c r="U36" s="8">
        <f t="shared" si="1"/>
        <v>4.2200274893867094E-2</v>
      </c>
    </row>
    <row r="37" spans="1:21">
      <c r="A37" s="1" t="s">
        <v>32</v>
      </c>
      <c r="C37" s="6">
        <v>0</v>
      </c>
      <c r="D37" s="6"/>
      <c r="E37" s="6">
        <v>-6596322</v>
      </c>
      <c r="F37" s="6"/>
      <c r="G37" s="6">
        <v>0</v>
      </c>
      <c r="H37" s="6"/>
      <c r="I37" s="6">
        <v>-6596322</v>
      </c>
      <c r="J37" s="6"/>
      <c r="K37" s="8">
        <f t="shared" si="0"/>
        <v>2.7572283668130535E-3</v>
      </c>
      <c r="L37" s="6"/>
      <c r="M37" s="6">
        <v>0</v>
      </c>
      <c r="N37" s="6"/>
      <c r="O37" s="6">
        <v>-6596311</v>
      </c>
      <c r="P37" s="6"/>
      <c r="Q37" s="6">
        <v>0</v>
      </c>
      <c r="R37" s="6"/>
      <c r="S37" s="6">
        <v>-6596311</v>
      </c>
      <c r="T37" s="6"/>
      <c r="U37" s="8">
        <f t="shared" si="1"/>
        <v>-5.2623152728724105E-3</v>
      </c>
    </row>
    <row r="38" spans="1:21">
      <c r="A38" s="1" t="s">
        <v>23</v>
      </c>
      <c r="C38" s="6">
        <v>0</v>
      </c>
      <c r="D38" s="6"/>
      <c r="E38" s="6">
        <v>-3797728</v>
      </c>
      <c r="F38" s="6"/>
      <c r="G38" s="6">
        <v>0</v>
      </c>
      <c r="H38" s="6"/>
      <c r="I38" s="6">
        <v>-3797728</v>
      </c>
      <c r="J38" s="6"/>
      <c r="K38" s="8">
        <f t="shared" si="0"/>
        <v>1.5874305970873168E-3</v>
      </c>
      <c r="L38" s="6"/>
      <c r="M38" s="6">
        <v>0</v>
      </c>
      <c r="N38" s="6"/>
      <c r="O38" s="6">
        <v>113931864</v>
      </c>
      <c r="P38" s="6"/>
      <c r="Q38" s="6">
        <v>0</v>
      </c>
      <c r="R38" s="6"/>
      <c r="S38" s="6">
        <v>113931864</v>
      </c>
      <c r="T38" s="6"/>
      <c r="U38" s="8">
        <f t="shared" si="1"/>
        <v>9.0891012869772581E-2</v>
      </c>
    </row>
    <row r="39" spans="1:21">
      <c r="A39" s="1" t="s">
        <v>20</v>
      </c>
      <c r="C39" s="6">
        <v>0</v>
      </c>
      <c r="D39" s="6"/>
      <c r="E39" s="6">
        <v>-102676829</v>
      </c>
      <c r="F39" s="6"/>
      <c r="G39" s="6">
        <v>0</v>
      </c>
      <c r="H39" s="6"/>
      <c r="I39" s="6">
        <v>-102676829</v>
      </c>
      <c r="J39" s="6"/>
      <c r="K39" s="8">
        <f t="shared" si="0"/>
        <v>4.2918381718359586E-2</v>
      </c>
      <c r="L39" s="6"/>
      <c r="M39" s="6">
        <v>0</v>
      </c>
      <c r="N39" s="6"/>
      <c r="O39" s="6">
        <v>301141653</v>
      </c>
      <c r="P39" s="6"/>
      <c r="Q39" s="6">
        <v>0</v>
      </c>
      <c r="R39" s="6"/>
      <c r="S39" s="6">
        <v>301141653</v>
      </c>
      <c r="T39" s="6"/>
      <c r="U39" s="8">
        <f t="shared" si="1"/>
        <v>0.24024069208985807</v>
      </c>
    </row>
    <row r="40" spans="1:21" ht="24.75" thickBot="1">
      <c r="C40" s="7">
        <f>SUM(C8:C39)</f>
        <v>0</v>
      </c>
      <c r="D40" s="6"/>
      <c r="E40" s="7">
        <f>SUM(E8:E39)</f>
        <v>-2329512343</v>
      </c>
      <c r="F40" s="6"/>
      <c r="G40" s="7">
        <f>SUM(G8:G39)</f>
        <v>-62861854</v>
      </c>
      <c r="H40" s="6"/>
      <c r="I40" s="7">
        <f>SUM(I8:I39)</f>
        <v>-2392374197</v>
      </c>
      <c r="J40" s="6"/>
      <c r="K40" s="9">
        <f>SUM(K8:K39)</f>
        <v>1</v>
      </c>
      <c r="L40" s="6"/>
      <c r="M40" s="7">
        <f>SUM(M8:M39)</f>
        <v>0</v>
      </c>
      <c r="N40" s="6"/>
      <c r="O40" s="7">
        <f>SUM(O8:O39)</f>
        <v>-151570401</v>
      </c>
      <c r="P40" s="6"/>
      <c r="Q40" s="7">
        <f>SUM(Q8:Q39)</f>
        <v>1405070174</v>
      </c>
      <c r="R40" s="6"/>
      <c r="S40" s="7">
        <f>SUM(S8:S39)</f>
        <v>1253499773</v>
      </c>
      <c r="T40" s="6"/>
      <c r="U40" s="9">
        <f>SUM(U8:U39)</f>
        <v>1</v>
      </c>
    </row>
    <row r="41" spans="1:21" ht="24.75" thickTop="1">
      <c r="I41" s="5"/>
      <c r="S41" s="5"/>
    </row>
    <row r="42" spans="1:21">
      <c r="I42" s="13"/>
      <c r="O42" s="13"/>
      <c r="S42" s="5"/>
    </row>
    <row r="43" spans="1:21">
      <c r="E43" s="5"/>
      <c r="I43" s="5"/>
      <c r="O43" s="1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2021-04-28T04:58:12Z</dcterms:created>
  <dcterms:modified xsi:type="dcterms:W3CDTF">2021-04-28T10:47:25Z</dcterms:modified>
</cp:coreProperties>
</file>