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mofid.com\Mofid-dfs\DEPARTMENTS\23 Account Management\fund\akrami\New folder\New folder\"/>
    </mc:Choice>
  </mc:AlternateContent>
  <xr:revisionPtr revIDLastSave="0" documentId="13_ncr:1_{13CCBA9C-9742-45F4-8CAC-BF5A75B0DCF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</sheets>
  <calcPr calcId="191029"/>
</workbook>
</file>

<file path=xl/calcChain.xml><?xml version="1.0" encoding="utf-8"?>
<calcChain xmlns="http://schemas.openxmlformats.org/spreadsheetml/2006/main">
  <c r="C8" i="15" l="1"/>
  <c r="C7" i="15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 s="1"/>
  <c r="S8" i="11"/>
  <c r="O37" i="11"/>
  <c r="O10" i="11"/>
  <c r="O11" i="11"/>
  <c r="O12" i="11"/>
  <c r="O15" i="11"/>
  <c r="O17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8" i="11"/>
  <c r="I9" i="11"/>
  <c r="I13" i="11"/>
  <c r="I14" i="11"/>
  <c r="I16" i="11"/>
  <c r="I18" i="11"/>
  <c r="I19" i="11"/>
  <c r="I20" i="11"/>
  <c r="I21" i="11"/>
  <c r="I22" i="11"/>
  <c r="I23" i="11"/>
  <c r="I24" i="11"/>
  <c r="E10" i="11"/>
  <c r="I10" i="11" s="1"/>
  <c r="E11" i="11"/>
  <c r="I11" i="11" s="1"/>
  <c r="E12" i="11"/>
  <c r="I12" i="11" s="1"/>
  <c r="E15" i="11"/>
  <c r="I15" i="11" s="1"/>
  <c r="E17" i="11"/>
  <c r="I17" i="11" s="1"/>
  <c r="E25" i="11"/>
  <c r="I25" i="11" s="1"/>
  <c r="E26" i="11"/>
  <c r="I26" i="11" s="1"/>
  <c r="E27" i="11"/>
  <c r="I27" i="11" s="1"/>
  <c r="E28" i="11"/>
  <c r="I28" i="11" s="1"/>
  <c r="E29" i="11"/>
  <c r="I29" i="11" s="1"/>
  <c r="E30" i="11"/>
  <c r="I30" i="11" s="1"/>
  <c r="E31" i="11"/>
  <c r="I31" i="11" s="1"/>
  <c r="E32" i="11"/>
  <c r="I32" i="11" s="1"/>
  <c r="E33" i="11"/>
  <c r="I33" i="11" s="1"/>
  <c r="E34" i="11"/>
  <c r="I34" i="11" s="1"/>
  <c r="E35" i="11"/>
  <c r="I35" i="11" s="1"/>
  <c r="E36" i="11"/>
  <c r="I36" i="11" s="1"/>
  <c r="E8" i="11"/>
  <c r="I8" i="11" s="1"/>
  <c r="G11" i="15"/>
  <c r="E11" i="15"/>
  <c r="C11" i="15"/>
  <c r="K9" i="13"/>
  <c r="K8" i="13"/>
  <c r="G9" i="13"/>
  <c r="G8" i="13"/>
  <c r="E9" i="13"/>
  <c r="I9" i="13"/>
  <c r="C14" i="12"/>
  <c r="E14" i="12"/>
  <c r="G14" i="12"/>
  <c r="I14" i="12"/>
  <c r="K14" i="12"/>
  <c r="M14" i="12"/>
  <c r="O14" i="12"/>
  <c r="Q14" i="12"/>
  <c r="G37" i="11"/>
  <c r="D34" i="9"/>
  <c r="U37" i="11"/>
  <c r="K37" i="11"/>
  <c r="M37" i="11"/>
  <c r="Q37" i="11"/>
  <c r="E27" i="10"/>
  <c r="G27" i="10"/>
  <c r="I27" i="10"/>
  <c r="M27" i="10"/>
  <c r="O27" i="10"/>
  <c r="Q27" i="10"/>
  <c r="I29" i="9"/>
  <c r="I24" i="9"/>
  <c r="Q14" i="9"/>
  <c r="E31" i="9"/>
  <c r="G31" i="9"/>
  <c r="M31" i="9"/>
  <c r="O31" i="9"/>
  <c r="I9" i="7"/>
  <c r="K9" i="7"/>
  <c r="M9" i="7"/>
  <c r="O9" i="7"/>
  <c r="Q9" i="7"/>
  <c r="S9" i="7"/>
  <c r="S10" i="6"/>
  <c r="AK14" i="3"/>
  <c r="Q10" i="6"/>
  <c r="O10" i="6"/>
  <c r="M10" i="6"/>
  <c r="K10" i="6"/>
  <c r="Q14" i="3"/>
  <c r="S14" i="3"/>
  <c r="W14" i="3"/>
  <c r="AA14" i="3"/>
  <c r="AG14" i="3"/>
  <c r="AI14" i="3"/>
  <c r="Y28" i="1"/>
  <c r="E28" i="1"/>
  <c r="G28" i="1"/>
  <c r="K28" i="1"/>
  <c r="O28" i="1"/>
  <c r="U28" i="1"/>
  <c r="W28" i="1"/>
  <c r="I37" i="11" l="1"/>
  <c r="E37" i="11"/>
  <c r="I31" i="9"/>
  <c r="Q31" i="9"/>
</calcChain>
</file>

<file path=xl/sharedStrings.xml><?xml version="1.0" encoding="utf-8"?>
<sst xmlns="http://schemas.openxmlformats.org/spreadsheetml/2006/main" count="476" uniqueCount="120">
  <si>
    <t>صندوق سرمایه‌گذاری مشترک مدرسه کسب و کار صوفی رازی</t>
  </si>
  <si>
    <t>صورت وضعیت پورتفوی</t>
  </si>
  <si>
    <t>برای ماه منتهی به 1399/12/30</t>
  </si>
  <si>
    <t>نام شرکت</t>
  </si>
  <si>
    <t>1399/11/30</t>
  </si>
  <si>
    <t>تغییرات طی دوره</t>
  </si>
  <si>
    <t>1399/12/30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</si>
  <si>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</si>
  <si>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</si>
  <si>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</si>
  <si>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</si>
  <si>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</si>
  <si>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</si>
  <si>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</si>
  <si>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</si>
  <si>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</si>
  <si>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پالایش نفت تبریز</t>
  </si>
  <si>
    <t>پالایش نفت تهران</t>
  </si>
  <si>
    <t>پتروشیمی تندگویان</t>
  </si>
  <si>
    <t>تامین سرمایه نوین</t>
  </si>
  <si>
    <t>حفاری شمال</t>
  </si>
  <si>
    <t>سپیدار سیستم آسیا</t>
  </si>
  <si>
    <t>سخت آژند</t>
  </si>
  <si>
    <t>سرمایه گذاری صدرتامین</t>
  </si>
  <si>
    <t>سرمایه‌ گذاری‌ پارس‌ توشه‌</t>
  </si>
  <si>
    <t>سرمایه‌گذاری‌ صنعت‌ نفت‌</t>
  </si>
  <si>
    <t>سهامی ذوب آهن  اصفهان</t>
  </si>
  <si>
    <t>فولاد  خوزستان</t>
  </si>
  <si>
    <t>فولاد امیرکبیرکاشان</t>
  </si>
  <si>
    <t>فولاد مبارکه اصفهان</t>
  </si>
  <si>
    <t>مبین انرژی خلیج فارس</t>
  </si>
  <si>
    <t>نفت‌ بهران‌</t>
  </si>
  <si>
    <t>کشتیرانی جمهوری اسلامی ایران</t>
  </si>
  <si>
    <t>فرآوری معدنی اپال کانی پارس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</si>
  <si>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</si>
  <si>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</si>
  <si>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</si>
  <si>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</si>
  <si>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</si>
  <si>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</si>
  <si>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</si>
  <si>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</si>
  <si>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</si>
  <si>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اسنادخزانه-م18بودجه97-000525</t>
  </si>
  <si>
    <t>بله</t>
  </si>
  <si>
    <t>1398/03/22</t>
  </si>
  <si>
    <t>1400/05/25</t>
  </si>
  <si>
    <t>اسنادخزانه-م3بودجه99-011110</t>
  </si>
  <si>
    <t>1399/06/22</t>
  </si>
  <si>
    <t>1401/11/10</t>
  </si>
  <si>
    <t>اسنادخزانه-م4بودجه98-000421</t>
  </si>
  <si>
    <t>1398/09/11</t>
  </si>
  <si>
    <t>1400/04/21</t>
  </si>
  <si>
    <t>اسنادخزانه-م5بودجه98-000422</t>
  </si>
  <si>
    <t>1398/07/22</t>
  </si>
  <si>
    <t>1400/04/22</t>
  </si>
  <si>
    <t>اسنادخزانه-م9بودجه98-000923</t>
  </si>
  <si>
    <t>1398/07/23</t>
  </si>
  <si>
    <t>1400/09/23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</si>
  <si>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</si>
  <si>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</si>
  <si>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</si>
  <si>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</si>
  <si>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</si>
  <si>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</si>
  <si>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</si>
  <si>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</si>
  <si>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</si>
  <si>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</si>
  <si>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</si>
  <si>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</si>
  <si>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</si>
  <si>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بانک پاسارگاد هفت تیر</t>
  </si>
  <si>
    <t>207-8100-15444444-1</t>
  </si>
  <si>
    <t>1399/06/24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</si>
  <si>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</si>
  <si>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</si>
  <si>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</si>
  <si>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</si>
  <si>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</si>
  <si>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</si>
  <si>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</si>
  <si>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</si>
  <si>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</si>
  <si>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</si>
  <si>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</si>
  <si>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</si>
  <si>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</si>
  <si>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</si>
  <si>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سرمایه‌گذاری‌ سپه‌</t>
  </si>
  <si>
    <t>تراکتورسازی‌ایران‌</t>
  </si>
  <si>
    <t>پالایش نفت اصفهان</t>
  </si>
  <si>
    <t>سرمایه گذاری ملت</t>
  </si>
  <si>
    <t>فروشگاههای زنجیره ای افق کوروش</t>
  </si>
  <si>
    <t>سرمایه گذاری سیمان تامین</t>
  </si>
  <si>
    <t>ح . سرمایه گذاری صدرتامین</t>
  </si>
  <si>
    <t>مدیریت سرمایه گذاری کوثربهمن</t>
  </si>
  <si>
    <t>صنایع چوب خزر کاسپین</t>
  </si>
  <si>
    <t>ح . تامین سرمایه نوین</t>
  </si>
  <si>
    <t>پتروشیمی بوعلی سینا</t>
  </si>
  <si>
    <t>اسنادخزانه-م4بودجه97-991022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</si>
  <si>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</si>
  <si>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</si>
  <si>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</si>
  <si>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</si>
  <si>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</si>
  <si>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</si>
  <si>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</si>
  <si>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</si>
  <si>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</si>
  <si>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</si>
  <si>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</si>
  <si>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</si>
  <si>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</si>
  <si>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</si>
  <si>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1399/12/01</t>
  </si>
  <si>
    <t>-</t>
  </si>
  <si>
    <t>از ابتدای سال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</si>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</sst>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9" fontId="2" fillId="0" borderId="0" xfId="2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 applyFill="1" applyAlignment="1">
      <alignment horizontal="center"/>
    </xf>
    <xf numFmtId="37" fontId="2" fillId="0" borderId="2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37" fontId="2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219075</xdr:colOff>
          <xdr:row>34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3DAA8CFB-AA84-4957-8600-A22910E69E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FE1A6-6946-4CE0-A515-4C4E5EA8CFA1}">
  <dimension ref="A1"/>
  <sheetViews>
    <sheetView rightToLeft="1" tabSelected="1" workbookViewId="0">
      <selection activeCell="M11" sqref="M11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219075</xdr:colOff>
                <xdr:row>34</xdr:row>
                <xdr:rowOff>85725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topLeftCell="A3" workbookViewId="0">
      <selection activeCell="O18" sqref="O18"/>
    </sheetView>
  </sheetViews>
  <sheetFormatPr defaultRowHeight="21.75"/>
  <cols>
    <col min="1" max="1" width="35.5703125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2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2.5703125" style="1" bestFit="1" customWidth="1"/>
    <col min="16" max="16" width="1" style="1" customWidth="1"/>
    <col min="17" max="17" width="13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2.5">
      <c r="A3" s="23" t="s">
        <v>75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2.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2.5">
      <c r="A6" s="21" t="s">
        <v>79</v>
      </c>
      <c r="C6" s="22" t="s">
        <v>77</v>
      </c>
      <c r="D6" s="22" t="s">
        <v>77</v>
      </c>
      <c r="E6" s="22" t="s">
        <v>77</v>
      </c>
      <c r="F6" s="22" t="s">
        <v>77</v>
      </c>
      <c r="G6" s="22" t="s">
        <v>77</v>
      </c>
      <c r="H6" s="22" t="s">
        <v>77</v>
      </c>
      <c r="I6" s="22" t="s">
        <v>77</v>
      </c>
      <c r="K6" s="22" t="s">
        <v>78</v>
      </c>
      <c r="L6" s="22" t="s">
        <v>78</v>
      </c>
      <c r="M6" s="22" t="s">
        <v>78</v>
      </c>
      <c r="N6" s="22" t="s">
        <v>78</v>
      </c>
      <c r="O6" s="22" t="s">
        <v>78</v>
      </c>
      <c r="P6" s="22" t="s">
        <v>78</v>
      </c>
      <c r="Q6" s="22" t="s">
        <v>78</v>
      </c>
    </row>
    <row r="7" spans="1:17" ht="22.5">
      <c r="A7" s="22" t="s">
        <v>79</v>
      </c>
      <c r="C7" s="22" t="s">
        <v>105</v>
      </c>
      <c r="E7" s="22" t="s">
        <v>102</v>
      </c>
      <c r="G7" s="22" t="s">
        <v>103</v>
      </c>
      <c r="I7" s="22" t="s">
        <v>106</v>
      </c>
      <c r="K7" s="22" t="s">
        <v>105</v>
      </c>
      <c r="M7" s="22" t="s">
        <v>102</v>
      </c>
      <c r="O7" s="22" t="s">
        <v>103</v>
      </c>
      <c r="Q7" s="22" t="s">
        <v>106</v>
      </c>
    </row>
    <row r="8" spans="1:17" ht="22.5">
      <c r="A8" s="2" t="s">
        <v>100</v>
      </c>
      <c r="C8" s="5">
        <v>0</v>
      </c>
      <c r="D8" s="5"/>
      <c r="E8" s="5">
        <v>0</v>
      </c>
      <c r="F8" s="5"/>
      <c r="G8" s="5">
        <v>0</v>
      </c>
      <c r="H8" s="5"/>
      <c r="I8" s="5">
        <v>0</v>
      </c>
      <c r="J8" s="5"/>
      <c r="K8" s="5">
        <v>0</v>
      </c>
      <c r="L8" s="5"/>
      <c r="M8" s="5">
        <v>0</v>
      </c>
      <c r="N8" s="5"/>
      <c r="O8" s="5">
        <v>9264571</v>
      </c>
      <c r="P8" s="5"/>
      <c r="Q8" s="5">
        <v>9264571</v>
      </c>
    </row>
    <row r="9" spans="1:17" ht="22.5">
      <c r="A9" s="2" t="s">
        <v>43</v>
      </c>
      <c r="C9" s="5">
        <v>0</v>
      </c>
      <c r="D9" s="5"/>
      <c r="E9" s="5">
        <v>62891527</v>
      </c>
      <c r="F9" s="5"/>
      <c r="G9" s="5">
        <v>0</v>
      </c>
      <c r="H9" s="5"/>
      <c r="I9" s="5">
        <v>62891527</v>
      </c>
      <c r="J9" s="5"/>
      <c r="K9" s="5">
        <v>0</v>
      </c>
      <c r="L9" s="5"/>
      <c r="M9" s="5">
        <v>194681140</v>
      </c>
      <c r="N9" s="5"/>
      <c r="O9" s="5">
        <v>0</v>
      </c>
      <c r="P9" s="5"/>
      <c r="Q9" s="5">
        <v>194681140</v>
      </c>
    </row>
    <row r="10" spans="1:17" ht="22.5">
      <c r="A10" s="2" t="s">
        <v>53</v>
      </c>
      <c r="C10" s="5">
        <v>0</v>
      </c>
      <c r="D10" s="5"/>
      <c r="E10" s="5">
        <v>30258147</v>
      </c>
      <c r="F10" s="5"/>
      <c r="G10" s="5">
        <v>0</v>
      </c>
      <c r="H10" s="5"/>
      <c r="I10" s="5">
        <v>30258147</v>
      </c>
      <c r="J10" s="5"/>
      <c r="K10" s="5">
        <v>0</v>
      </c>
      <c r="L10" s="5"/>
      <c r="M10" s="5">
        <v>179250487</v>
      </c>
      <c r="N10" s="5"/>
      <c r="O10" s="5">
        <v>0</v>
      </c>
      <c r="P10" s="5"/>
      <c r="Q10" s="5">
        <v>179250487</v>
      </c>
    </row>
    <row r="11" spans="1:17" ht="22.5">
      <c r="A11" s="2" t="s">
        <v>56</v>
      </c>
      <c r="C11" s="5">
        <v>0</v>
      </c>
      <c r="D11" s="5"/>
      <c r="E11" s="5">
        <v>3782054</v>
      </c>
      <c r="F11" s="5"/>
      <c r="G11" s="5">
        <v>0</v>
      </c>
      <c r="H11" s="5"/>
      <c r="I11" s="5">
        <v>3782054</v>
      </c>
      <c r="J11" s="5"/>
      <c r="K11" s="5">
        <v>0</v>
      </c>
      <c r="L11" s="5"/>
      <c r="M11" s="5">
        <v>45580285</v>
      </c>
      <c r="N11" s="5"/>
      <c r="O11" s="5">
        <v>0</v>
      </c>
      <c r="P11" s="5"/>
      <c r="Q11" s="5">
        <v>45580285</v>
      </c>
    </row>
    <row r="12" spans="1:17" ht="22.5">
      <c r="A12" s="2" t="s">
        <v>50</v>
      </c>
      <c r="C12" s="5">
        <v>0</v>
      </c>
      <c r="D12" s="5"/>
      <c r="E12" s="5">
        <v>54058744</v>
      </c>
      <c r="F12" s="5"/>
      <c r="G12" s="5">
        <v>0</v>
      </c>
      <c r="H12" s="5"/>
      <c r="I12" s="5">
        <v>54058744</v>
      </c>
      <c r="J12" s="5"/>
      <c r="K12" s="5">
        <v>0</v>
      </c>
      <c r="L12" s="5"/>
      <c r="M12" s="5">
        <v>326591817</v>
      </c>
      <c r="N12" s="5"/>
      <c r="O12" s="5">
        <v>0</v>
      </c>
      <c r="P12" s="5"/>
      <c r="Q12" s="5">
        <v>326591817</v>
      </c>
    </row>
    <row r="13" spans="1:17" ht="22.5">
      <c r="A13" s="2" t="s">
        <v>47</v>
      </c>
      <c r="C13" s="5">
        <v>0</v>
      </c>
      <c r="D13" s="5"/>
      <c r="E13" s="5">
        <v>42847651</v>
      </c>
      <c r="F13" s="5"/>
      <c r="G13" s="5">
        <v>0</v>
      </c>
      <c r="H13" s="5"/>
      <c r="I13" s="5">
        <v>42847651</v>
      </c>
      <c r="J13" s="5"/>
      <c r="K13" s="5">
        <v>0</v>
      </c>
      <c r="L13" s="5"/>
      <c r="M13" s="5">
        <v>-5334351</v>
      </c>
      <c r="N13" s="5"/>
      <c r="O13" s="5">
        <v>0</v>
      </c>
      <c r="P13" s="5"/>
      <c r="Q13" s="5">
        <v>-5334351</v>
      </c>
    </row>
    <row r="14" spans="1:17" ht="22.5" thickBot="1">
      <c r="C14" s="4">
        <f>SUM(C8:C13)</f>
        <v>0</v>
      </c>
      <c r="E14" s="4">
        <f>SUM(E8:E13)</f>
        <v>193838123</v>
      </c>
      <c r="G14" s="4">
        <f>SUM(G8:G13)</f>
        <v>0</v>
      </c>
      <c r="I14" s="4">
        <f>SUM(I8:I13)</f>
        <v>193838123</v>
      </c>
      <c r="K14" s="4">
        <f>SUM(K8:K13)</f>
        <v>0</v>
      </c>
      <c r="M14" s="4">
        <f>SUM(M8:M13)</f>
        <v>740769378</v>
      </c>
      <c r="O14" s="4">
        <f>SUM(O8:O13)</f>
        <v>9264571</v>
      </c>
      <c r="Q14" s="4">
        <f>SUM(Q8:Q13)</f>
        <v>750033949</v>
      </c>
    </row>
    <row r="15" spans="1:17" ht="22.5" thickTop="1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I21" sqref="I21"/>
    </sheetView>
  </sheetViews>
  <sheetFormatPr defaultRowHeight="21.75"/>
  <cols>
    <col min="1" max="1" width="24.1406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2.5">
      <c r="A3" s="23" t="s">
        <v>75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22.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6" spans="1:11" ht="22.5">
      <c r="A6" s="22" t="s">
        <v>107</v>
      </c>
      <c r="B6" s="22" t="s">
        <v>107</v>
      </c>
      <c r="C6" s="22" t="s">
        <v>107</v>
      </c>
      <c r="E6" s="22" t="s">
        <v>77</v>
      </c>
      <c r="F6" s="22" t="s">
        <v>77</v>
      </c>
      <c r="G6" s="22" t="s">
        <v>77</v>
      </c>
      <c r="I6" s="22" t="s">
        <v>78</v>
      </c>
      <c r="J6" s="22" t="s">
        <v>78</v>
      </c>
      <c r="K6" s="22" t="s">
        <v>78</v>
      </c>
    </row>
    <row r="7" spans="1:11" ht="22.5">
      <c r="A7" s="22" t="s">
        <v>108</v>
      </c>
      <c r="C7" s="22" t="s">
        <v>62</v>
      </c>
      <c r="E7" s="22" t="s">
        <v>109</v>
      </c>
      <c r="G7" s="22" t="s">
        <v>110</v>
      </c>
      <c r="I7" s="22" t="s">
        <v>109</v>
      </c>
      <c r="K7" s="22" t="s">
        <v>110</v>
      </c>
    </row>
    <row r="8" spans="1:11" ht="22.5">
      <c r="A8" s="2" t="s">
        <v>68</v>
      </c>
      <c r="C8" s="1" t="s">
        <v>69</v>
      </c>
      <c r="E8" s="3">
        <v>33134751</v>
      </c>
      <c r="G8" s="7">
        <f>E8/E9</f>
        <v>1</v>
      </c>
      <c r="I8" s="3">
        <v>236390032</v>
      </c>
      <c r="K8" s="7">
        <f>I8/I9</f>
        <v>1</v>
      </c>
    </row>
    <row r="9" spans="1:11" ht="22.5" thickBot="1">
      <c r="E9" s="4">
        <f>SUM(E8)</f>
        <v>33134751</v>
      </c>
      <c r="G9" s="18">
        <f>SUM(G8)</f>
        <v>1</v>
      </c>
      <c r="I9" s="4">
        <f>SUM(I8)</f>
        <v>236390032</v>
      </c>
      <c r="K9" s="18">
        <f>SUM(K8)</f>
        <v>1</v>
      </c>
    </row>
    <row r="10" spans="1:11" ht="22.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K17" sqref="K17"/>
    </sheetView>
  </sheetViews>
  <sheetFormatPr defaultRowHeight="21.75"/>
  <cols>
    <col min="1" max="1" width="40.7109375" style="1" bestFit="1" customWidth="1"/>
    <col min="2" max="2" width="1" style="1" customWidth="1"/>
    <col min="3" max="3" width="16.140625" style="1" customWidth="1"/>
    <col min="4" max="4" width="1" style="1" customWidth="1"/>
    <col min="5" max="5" width="17.42578125" style="1" customWidth="1"/>
    <col min="6" max="6" width="1" style="1" customWidth="1"/>
    <col min="7" max="7" width="9.140625" style="1" customWidth="1"/>
    <col min="8" max="8" width="9.140625" style="1"/>
    <col min="9" max="9" width="25.28515625" style="1" bestFit="1" customWidth="1"/>
    <col min="10" max="16384" width="9.140625" style="1"/>
  </cols>
  <sheetData>
    <row r="2" spans="1:5" ht="22.5">
      <c r="A2" s="23" t="s">
        <v>0</v>
      </c>
      <c r="B2" s="23"/>
      <c r="C2" s="23"/>
      <c r="D2" s="23"/>
      <c r="E2" s="23"/>
    </row>
    <row r="3" spans="1:5" ht="22.5">
      <c r="A3" s="23" t="s">
        <v>75</v>
      </c>
      <c r="B3" s="23"/>
      <c r="C3" s="23"/>
      <c r="D3" s="23"/>
      <c r="E3" s="23"/>
    </row>
    <row r="4" spans="1:5" ht="22.5">
      <c r="A4" s="23" t="s">
        <v>2</v>
      </c>
      <c r="B4" s="23"/>
      <c r="C4" s="23"/>
      <c r="D4" s="23"/>
      <c r="E4" s="23"/>
    </row>
    <row r="5" spans="1:5" ht="22.5">
      <c r="C5" s="21" t="s">
        <v>77</v>
      </c>
      <c r="E5" s="2" t="s">
        <v>117</v>
      </c>
    </row>
    <row r="6" spans="1:5" ht="22.5">
      <c r="A6" s="21" t="s">
        <v>111</v>
      </c>
      <c r="C6" s="22"/>
      <c r="E6" s="19" t="s">
        <v>118</v>
      </c>
    </row>
    <row r="7" spans="1:5" ht="22.5">
      <c r="A7" s="22" t="s">
        <v>111</v>
      </c>
      <c r="C7" s="25" t="s">
        <v>65</v>
      </c>
      <c r="E7" s="25" t="s">
        <v>65</v>
      </c>
    </row>
    <row r="8" spans="1:5" ht="22.5">
      <c r="A8" s="2" t="s">
        <v>119</v>
      </c>
      <c r="C8" s="3">
        <v>5245502</v>
      </c>
      <c r="E8" s="3">
        <v>29818124</v>
      </c>
    </row>
    <row r="9" spans="1:5" ht="23.25" thickBot="1">
      <c r="A9" s="2" t="s">
        <v>84</v>
      </c>
      <c r="C9" s="4">
        <v>5245502</v>
      </c>
      <c r="E9" s="4">
        <v>29818124</v>
      </c>
    </row>
    <row r="10" spans="1:5" ht="22.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175"/>
  <sheetViews>
    <sheetView rightToLeft="1" workbookViewId="0">
      <selection activeCell="AA29" sqref="AA29"/>
    </sheetView>
  </sheetViews>
  <sheetFormatPr defaultRowHeight="21.75"/>
  <cols>
    <col min="1" max="1" width="31.8554687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9.85546875" style="1" bestFit="1" customWidth="1"/>
    <col min="8" max="8" width="1" style="1" customWidth="1"/>
    <col min="9" max="9" width="8.42578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8.42578125" style="1" bestFit="1" customWidth="1"/>
    <col min="14" max="14" width="1" style="1" customWidth="1"/>
    <col min="15" max="15" width="13.710937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10.7109375" style="1" bestFit="1" customWidth="1"/>
    <col min="20" max="20" width="1" style="1" customWidth="1"/>
    <col min="21" max="21" width="15.42578125" style="1" bestFit="1" customWidth="1"/>
    <col min="22" max="22" width="1" style="1" customWidth="1"/>
    <col min="23" max="23" width="19.85546875" style="1" bestFit="1" customWidth="1"/>
    <col min="24" max="24" width="1" style="1" customWidth="1"/>
    <col min="25" max="25" width="30" style="1" bestFit="1" customWidth="1"/>
    <col min="26" max="26" width="1" style="1" customWidth="1"/>
    <col min="27" max="27" width="9.140625" style="1" customWidth="1"/>
    <col min="28" max="28" width="9.5703125" style="1" bestFit="1" customWidth="1"/>
    <col min="29" max="16384" width="9.140625" style="1"/>
  </cols>
  <sheetData>
    <row r="2" spans="1:28" ht="22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8" ht="22.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8" ht="22.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6" spans="1:28" ht="22.5">
      <c r="A6" s="21" t="s">
        <v>3</v>
      </c>
      <c r="C6" s="22" t="s">
        <v>115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8" ht="22.5">
      <c r="A7" s="21" t="s">
        <v>3</v>
      </c>
      <c r="C7" s="21" t="s">
        <v>7</v>
      </c>
      <c r="E7" s="21" t="s">
        <v>8</v>
      </c>
      <c r="G7" s="21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8" ht="22.5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</row>
    <row r="9" spans="1:28" ht="22.5">
      <c r="A9" s="2" t="s">
        <v>15</v>
      </c>
      <c r="C9" s="5">
        <v>311717</v>
      </c>
      <c r="D9" s="5"/>
      <c r="E9" s="5">
        <v>1745971389</v>
      </c>
      <c r="F9" s="5"/>
      <c r="G9" s="5">
        <v>1239523947.48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5">
        <v>0</v>
      </c>
      <c r="P9" s="5"/>
      <c r="Q9" s="5">
        <v>311717</v>
      </c>
      <c r="R9" s="5"/>
      <c r="S9" s="5">
        <v>4310</v>
      </c>
      <c r="T9" s="5"/>
      <c r="U9" s="5">
        <v>1745971389</v>
      </c>
      <c r="V9" s="5"/>
      <c r="W9" s="5">
        <v>1335587053.4096999</v>
      </c>
      <c r="Y9" s="7">
        <v>2.6770145225796262E-2</v>
      </c>
      <c r="AA9" s="7"/>
      <c r="AB9" s="5"/>
    </row>
    <row r="10" spans="1:28" ht="22.5">
      <c r="A10" s="2" t="s">
        <v>16</v>
      </c>
      <c r="C10" s="5">
        <v>53906</v>
      </c>
      <c r="D10" s="5"/>
      <c r="E10" s="5">
        <v>1238216537</v>
      </c>
      <c r="F10" s="5"/>
      <c r="G10" s="5">
        <v>1559961050.4426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0</v>
      </c>
      <c r="P10" s="5"/>
      <c r="Q10" s="5">
        <v>53906</v>
      </c>
      <c r="R10" s="5"/>
      <c r="S10" s="5">
        <v>33000</v>
      </c>
      <c r="T10" s="5"/>
      <c r="U10" s="5">
        <v>1238216537</v>
      </c>
      <c r="V10" s="5"/>
      <c r="W10" s="5">
        <v>1768420290.78</v>
      </c>
      <c r="Y10" s="7">
        <v>3.5445737425775503E-2</v>
      </c>
      <c r="AA10" s="7"/>
      <c r="AB10" s="5"/>
    </row>
    <row r="11" spans="1:28" ht="22.5">
      <c r="A11" s="2" t="s">
        <v>17</v>
      </c>
      <c r="C11" s="5">
        <v>157328</v>
      </c>
      <c r="D11" s="5"/>
      <c r="E11" s="5">
        <v>1486078428</v>
      </c>
      <c r="F11" s="5"/>
      <c r="G11" s="5">
        <v>1474864618.0943999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0</v>
      </c>
      <c r="P11" s="5"/>
      <c r="Q11" s="5">
        <v>157328</v>
      </c>
      <c r="R11" s="5"/>
      <c r="S11" s="5">
        <v>9730</v>
      </c>
      <c r="T11" s="5"/>
      <c r="U11" s="5">
        <v>1486078428</v>
      </c>
      <c r="V11" s="5"/>
      <c r="W11" s="5">
        <v>1521785019.5184</v>
      </c>
      <c r="Y11" s="7">
        <v>3.0502246836659024E-2</v>
      </c>
      <c r="AA11" s="7"/>
      <c r="AB11" s="5"/>
    </row>
    <row r="12" spans="1:28" ht="22.5">
      <c r="A12" s="2" t="s">
        <v>18</v>
      </c>
      <c r="C12" s="5">
        <v>182139</v>
      </c>
      <c r="D12" s="5"/>
      <c r="E12" s="5">
        <v>1423740146</v>
      </c>
      <c r="F12" s="5"/>
      <c r="G12" s="5">
        <v>1557350397.29529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0</v>
      </c>
      <c r="P12" s="5"/>
      <c r="Q12" s="5">
        <v>182139</v>
      </c>
      <c r="R12" s="5"/>
      <c r="S12" s="5">
        <v>9919</v>
      </c>
      <c r="T12" s="5"/>
      <c r="U12" s="5">
        <v>1423740146</v>
      </c>
      <c r="V12" s="5"/>
      <c r="W12" s="5">
        <v>1795995650.59551</v>
      </c>
      <c r="Y12" s="7">
        <v>3.599845047059743E-2</v>
      </c>
      <c r="AA12" s="7"/>
      <c r="AB12" s="5"/>
    </row>
    <row r="13" spans="1:28" ht="22.5">
      <c r="A13" s="2" t="s">
        <v>19</v>
      </c>
      <c r="C13" s="5">
        <v>233616</v>
      </c>
      <c r="D13" s="5"/>
      <c r="E13" s="5">
        <v>2152027218</v>
      </c>
      <c r="F13" s="5"/>
      <c r="G13" s="5">
        <v>1472401611.1584001</v>
      </c>
      <c r="H13" s="5"/>
      <c r="I13" s="5">
        <v>0</v>
      </c>
      <c r="J13" s="5"/>
      <c r="K13" s="5">
        <v>0</v>
      </c>
      <c r="L13" s="5"/>
      <c r="M13" s="5">
        <v>0</v>
      </c>
      <c r="N13" s="5"/>
      <c r="O13" s="5">
        <v>0</v>
      </c>
      <c r="P13" s="5"/>
      <c r="Q13" s="5">
        <v>233616</v>
      </c>
      <c r="R13" s="5"/>
      <c r="S13" s="5">
        <v>7820</v>
      </c>
      <c r="T13" s="5"/>
      <c r="U13" s="5">
        <v>2152027218</v>
      </c>
      <c r="V13" s="5"/>
      <c r="W13" s="5">
        <v>1816116813.7632</v>
      </c>
      <c r="Y13" s="7">
        <v>3.6401753616383294E-2</v>
      </c>
      <c r="AA13" s="7"/>
      <c r="AB13" s="5"/>
    </row>
    <row r="14" spans="1:28" ht="22.5">
      <c r="A14" s="2" t="s">
        <v>20</v>
      </c>
      <c r="C14" s="5">
        <v>130000</v>
      </c>
      <c r="D14" s="5"/>
      <c r="E14" s="5">
        <v>1288117111</v>
      </c>
      <c r="F14" s="5"/>
      <c r="G14" s="5">
        <v>1586997204</v>
      </c>
      <c r="H14" s="5"/>
      <c r="I14" s="5">
        <v>94533</v>
      </c>
      <c r="J14" s="5"/>
      <c r="K14" s="5">
        <v>0</v>
      </c>
      <c r="L14" s="5"/>
      <c r="M14" s="5">
        <v>0</v>
      </c>
      <c r="N14" s="5"/>
      <c r="O14" s="5">
        <v>0</v>
      </c>
      <c r="P14" s="5"/>
      <c r="Q14" s="5">
        <v>224533</v>
      </c>
      <c r="R14" s="5"/>
      <c r="S14" s="5">
        <v>7580</v>
      </c>
      <c r="T14" s="5"/>
      <c r="U14" s="5">
        <v>1288117111</v>
      </c>
      <c r="V14" s="5"/>
      <c r="W14" s="5">
        <v>1691935594.7753999</v>
      </c>
      <c r="Y14" s="7">
        <v>3.3912698890872971E-2</v>
      </c>
      <c r="AA14" s="7"/>
      <c r="AB14" s="5"/>
    </row>
    <row r="15" spans="1:28" ht="22.5">
      <c r="A15" s="2" t="s">
        <v>21</v>
      </c>
      <c r="C15" s="5">
        <v>170</v>
      </c>
      <c r="D15" s="5"/>
      <c r="E15" s="5">
        <v>6771869</v>
      </c>
      <c r="F15" s="5"/>
      <c r="G15" s="5">
        <v>11722763.824200001</v>
      </c>
      <c r="H15" s="5"/>
      <c r="I15" s="5">
        <v>0</v>
      </c>
      <c r="J15" s="5"/>
      <c r="K15" s="5">
        <v>0</v>
      </c>
      <c r="L15" s="5"/>
      <c r="M15" s="5">
        <v>-170</v>
      </c>
      <c r="N15" s="5"/>
      <c r="O15" s="5">
        <v>12424788</v>
      </c>
      <c r="P15" s="5"/>
      <c r="Q15" s="5">
        <v>0</v>
      </c>
      <c r="R15" s="5"/>
      <c r="S15" s="5">
        <v>0</v>
      </c>
      <c r="T15" s="5"/>
      <c r="U15" s="5">
        <v>0</v>
      </c>
      <c r="V15" s="5"/>
      <c r="W15" s="5">
        <v>0</v>
      </c>
      <c r="Y15" s="7">
        <v>0</v>
      </c>
      <c r="AA15" s="7"/>
      <c r="AB15" s="5"/>
    </row>
    <row r="16" spans="1:28" ht="22.5">
      <c r="A16" s="2" t="s">
        <v>22</v>
      </c>
      <c r="C16" s="5">
        <v>74646</v>
      </c>
      <c r="D16" s="5"/>
      <c r="E16" s="5">
        <v>598323432</v>
      </c>
      <c r="F16" s="5"/>
      <c r="G16" s="5">
        <v>764251044.78294003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0</v>
      </c>
      <c r="P16" s="5"/>
      <c r="Q16" s="5">
        <v>74646</v>
      </c>
      <c r="R16" s="5"/>
      <c r="S16" s="5">
        <v>10047</v>
      </c>
      <c r="T16" s="5"/>
      <c r="U16" s="5">
        <v>598323432</v>
      </c>
      <c r="V16" s="5"/>
      <c r="W16" s="5">
        <v>745551048.34782004</v>
      </c>
      <c r="Y16" s="7">
        <v>1.4943623320219018E-2</v>
      </c>
      <c r="AA16" s="7"/>
      <c r="AB16" s="5"/>
    </row>
    <row r="17" spans="1:28" ht="22.5">
      <c r="A17" s="2" t="s">
        <v>23</v>
      </c>
      <c r="C17" s="5">
        <v>150000</v>
      </c>
      <c r="D17" s="5"/>
      <c r="E17" s="5">
        <v>1343535080</v>
      </c>
      <c r="F17" s="5"/>
      <c r="G17" s="5">
        <v>1529935290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5">
        <v>0</v>
      </c>
      <c r="P17" s="5"/>
      <c r="Q17" s="5">
        <v>150000</v>
      </c>
      <c r="R17" s="5"/>
      <c r="S17" s="5">
        <v>11990</v>
      </c>
      <c r="T17" s="5"/>
      <c r="U17" s="5">
        <v>1343535080</v>
      </c>
      <c r="V17" s="5"/>
      <c r="W17" s="5">
        <v>1787906835</v>
      </c>
      <c r="Y17" s="7">
        <v>3.5836320441226692E-2</v>
      </c>
      <c r="AA17" s="7"/>
      <c r="AB17" s="5"/>
    </row>
    <row r="18" spans="1:28" ht="22.5">
      <c r="A18" s="2" t="s">
        <v>24</v>
      </c>
      <c r="C18" s="5">
        <v>42447</v>
      </c>
      <c r="D18" s="5"/>
      <c r="E18" s="5">
        <v>897312410</v>
      </c>
      <c r="F18" s="5"/>
      <c r="G18" s="5">
        <v>998380716.44219995</v>
      </c>
      <c r="H18" s="5"/>
      <c r="I18" s="5">
        <v>0</v>
      </c>
      <c r="J18" s="5"/>
      <c r="K18" s="5">
        <v>0</v>
      </c>
      <c r="L18" s="5"/>
      <c r="M18" s="5">
        <v>0</v>
      </c>
      <c r="N18" s="5"/>
      <c r="O18" s="5">
        <v>0</v>
      </c>
      <c r="P18" s="5"/>
      <c r="Q18" s="5">
        <v>42447</v>
      </c>
      <c r="R18" s="5"/>
      <c r="S18" s="5">
        <v>22050</v>
      </c>
      <c r="T18" s="5"/>
      <c r="U18" s="5">
        <v>897312410</v>
      </c>
      <c r="V18" s="5"/>
      <c r="W18" s="5">
        <v>930443567.09850001</v>
      </c>
      <c r="Y18" s="7">
        <v>1.8649558897748639E-2</v>
      </c>
      <c r="AA18" s="7"/>
      <c r="AB18" s="5"/>
    </row>
    <row r="19" spans="1:28" ht="22.5">
      <c r="A19" s="2" t="s">
        <v>25</v>
      </c>
      <c r="C19" s="5">
        <v>60910</v>
      </c>
      <c r="D19" s="5"/>
      <c r="E19" s="5">
        <v>1164992272</v>
      </c>
      <c r="F19" s="5"/>
      <c r="G19" s="5">
        <v>1097188470.612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0</v>
      </c>
      <c r="P19" s="5"/>
      <c r="Q19" s="5">
        <v>60910</v>
      </c>
      <c r="R19" s="5"/>
      <c r="S19" s="5">
        <v>17440</v>
      </c>
      <c r="T19" s="5"/>
      <c r="U19" s="5">
        <v>1164992272</v>
      </c>
      <c r="V19" s="5"/>
      <c r="W19" s="5">
        <v>1056013627.344</v>
      </c>
      <c r="Y19" s="7">
        <v>2.1166451181334475E-2</v>
      </c>
      <c r="AA19" s="7"/>
      <c r="AB19" s="5"/>
    </row>
    <row r="20" spans="1:28" ht="22.5">
      <c r="A20" s="2" t="s">
        <v>26</v>
      </c>
      <c r="C20" s="5">
        <v>231763</v>
      </c>
      <c r="D20" s="5"/>
      <c r="E20" s="5">
        <v>1257941683</v>
      </c>
      <c r="F20" s="5"/>
      <c r="G20" s="5">
        <v>984720692.68482006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5">
        <v>0</v>
      </c>
      <c r="P20" s="5"/>
      <c r="Q20" s="5">
        <v>231763</v>
      </c>
      <c r="R20" s="5"/>
      <c r="S20" s="5">
        <v>4108</v>
      </c>
      <c r="T20" s="5"/>
      <c r="U20" s="5">
        <v>1257941683</v>
      </c>
      <c r="V20" s="5"/>
      <c r="W20" s="5">
        <v>946474638.64043999</v>
      </c>
      <c r="Y20" s="7">
        <v>1.8970881354571839E-2</v>
      </c>
      <c r="AA20" s="7"/>
      <c r="AB20" s="5"/>
    </row>
    <row r="21" spans="1:28" ht="22.5">
      <c r="A21" s="2" t="s">
        <v>27</v>
      </c>
      <c r="C21" s="5">
        <v>150372</v>
      </c>
      <c r="D21" s="5"/>
      <c r="E21" s="5">
        <v>2170039294</v>
      </c>
      <c r="F21" s="5"/>
      <c r="G21" s="5">
        <v>1977703867.0116</v>
      </c>
      <c r="H21" s="5"/>
      <c r="I21" s="5">
        <v>0</v>
      </c>
      <c r="J21" s="5"/>
      <c r="K21" s="5">
        <v>0</v>
      </c>
      <c r="L21" s="5"/>
      <c r="M21" s="5">
        <v>-25057</v>
      </c>
      <c r="N21" s="5"/>
      <c r="O21" s="5">
        <v>393319660</v>
      </c>
      <c r="P21" s="5"/>
      <c r="Q21" s="5">
        <v>125315</v>
      </c>
      <c r="R21" s="5"/>
      <c r="S21" s="5">
        <v>15600</v>
      </c>
      <c r="T21" s="5"/>
      <c r="U21" s="5">
        <v>1808438234</v>
      </c>
      <c r="V21" s="5"/>
      <c r="W21" s="5">
        <v>1943399556.54</v>
      </c>
      <c r="Y21" s="7">
        <v>3.8952974444837495E-2</v>
      </c>
      <c r="AA21" s="7"/>
      <c r="AB21" s="5"/>
    </row>
    <row r="22" spans="1:28" ht="22.5">
      <c r="A22" s="2" t="s">
        <v>28</v>
      </c>
      <c r="C22" s="5">
        <v>55101</v>
      </c>
      <c r="D22" s="5"/>
      <c r="E22" s="5">
        <v>3013391578</v>
      </c>
      <c r="F22" s="5"/>
      <c r="G22" s="5">
        <v>3455298788.3388</v>
      </c>
      <c r="H22" s="5"/>
      <c r="I22" s="5">
        <v>0</v>
      </c>
      <c r="J22" s="5"/>
      <c r="K22" s="5">
        <v>0</v>
      </c>
      <c r="L22" s="5"/>
      <c r="M22" s="5">
        <v>0</v>
      </c>
      <c r="N22" s="5"/>
      <c r="O22" s="5">
        <v>0</v>
      </c>
      <c r="P22" s="5"/>
      <c r="Q22" s="5">
        <v>55101</v>
      </c>
      <c r="R22" s="5"/>
      <c r="S22" s="5">
        <v>62620</v>
      </c>
      <c r="T22" s="5"/>
      <c r="U22" s="5">
        <v>3013391578</v>
      </c>
      <c r="V22" s="5"/>
      <c r="W22" s="5">
        <v>3430101610</v>
      </c>
      <c r="Y22" s="7">
        <v>6.875202781017814E-2</v>
      </c>
      <c r="AA22" s="7"/>
      <c r="AB22" s="5"/>
    </row>
    <row r="23" spans="1:28" ht="22.5">
      <c r="A23" s="2" t="s">
        <v>29</v>
      </c>
      <c r="C23" s="5">
        <v>145982</v>
      </c>
      <c r="D23" s="5"/>
      <c r="E23" s="5">
        <v>2062354510</v>
      </c>
      <c r="F23" s="5"/>
      <c r="G23" s="5">
        <v>1770490425.444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0</v>
      </c>
      <c r="P23" s="5"/>
      <c r="Q23" s="5">
        <v>145982</v>
      </c>
      <c r="R23" s="5"/>
      <c r="S23" s="5">
        <v>14170</v>
      </c>
      <c r="T23" s="5"/>
      <c r="U23" s="5">
        <v>2062354510</v>
      </c>
      <c r="V23" s="5"/>
      <c r="W23" s="5">
        <v>2056381092.5034001</v>
      </c>
      <c r="Y23" s="7">
        <v>4.121754575664547E-2</v>
      </c>
      <c r="AA23" s="7"/>
      <c r="AB23" s="5"/>
    </row>
    <row r="24" spans="1:28" ht="22.5">
      <c r="A24" s="2" t="s">
        <v>30</v>
      </c>
      <c r="C24" s="5">
        <v>101956</v>
      </c>
      <c r="D24" s="5"/>
      <c r="E24" s="5">
        <v>1530667404</v>
      </c>
      <c r="F24" s="5"/>
      <c r="G24" s="5">
        <v>1524386406.5664001</v>
      </c>
      <c r="H24" s="5"/>
      <c r="I24" s="5">
        <v>21018</v>
      </c>
      <c r="J24" s="5"/>
      <c r="K24" s="5">
        <v>313650390</v>
      </c>
      <c r="L24" s="5"/>
      <c r="M24" s="5">
        <v>0</v>
      </c>
      <c r="N24" s="5"/>
      <c r="O24" s="5">
        <v>0</v>
      </c>
      <c r="P24" s="5"/>
      <c r="Q24" s="5">
        <v>122974</v>
      </c>
      <c r="R24" s="5"/>
      <c r="S24" s="5">
        <v>17280</v>
      </c>
      <c r="T24" s="5"/>
      <c r="U24" s="5">
        <v>1844317794</v>
      </c>
      <c r="V24" s="5"/>
      <c r="W24" s="5">
        <v>2112474524.6592</v>
      </c>
      <c r="Y24" s="7">
        <v>4.2341867320852392E-2</v>
      </c>
      <c r="AA24" s="7"/>
      <c r="AB24" s="5"/>
    </row>
    <row r="25" spans="1:28" ht="22.5">
      <c r="A25" s="2" t="s">
        <v>31</v>
      </c>
      <c r="C25" s="5">
        <v>15517</v>
      </c>
      <c r="D25" s="5"/>
      <c r="E25" s="5">
        <v>878713919</v>
      </c>
      <c r="F25" s="5"/>
      <c r="G25" s="5">
        <v>882036086.46659994</v>
      </c>
      <c r="H25" s="5"/>
      <c r="I25" s="5">
        <v>55802</v>
      </c>
      <c r="J25" s="5"/>
      <c r="K25" s="5">
        <v>0</v>
      </c>
      <c r="L25" s="5"/>
      <c r="M25" s="5">
        <v>0</v>
      </c>
      <c r="N25" s="5"/>
      <c r="O25" s="5">
        <v>0</v>
      </c>
      <c r="P25" s="5"/>
      <c r="Q25" s="5">
        <v>71319</v>
      </c>
      <c r="R25" s="5"/>
      <c r="S25" s="5">
        <v>13405</v>
      </c>
      <c r="T25" s="5"/>
      <c r="U25" s="5">
        <v>878713919</v>
      </c>
      <c r="V25" s="5"/>
      <c r="W25" s="5">
        <v>950400171.26145005</v>
      </c>
      <c r="Y25" s="7">
        <v>1.9049563667405553E-2</v>
      </c>
      <c r="AA25" s="7"/>
      <c r="AB25" s="5"/>
    </row>
    <row r="26" spans="1:28" ht="22.5">
      <c r="A26" s="2" t="s">
        <v>32</v>
      </c>
      <c r="C26" s="5">
        <v>57732</v>
      </c>
      <c r="D26" s="5"/>
      <c r="E26" s="5">
        <v>1399728112</v>
      </c>
      <c r="F26" s="5"/>
      <c r="G26" s="5">
        <v>1206378968.0904</v>
      </c>
      <c r="H26" s="5"/>
      <c r="I26" s="5">
        <v>39325</v>
      </c>
      <c r="J26" s="5"/>
      <c r="K26" s="5">
        <v>770258248</v>
      </c>
      <c r="L26" s="5"/>
      <c r="M26" s="5">
        <v>0</v>
      </c>
      <c r="N26" s="5"/>
      <c r="O26" s="5">
        <v>0</v>
      </c>
      <c r="P26" s="5"/>
      <c r="Q26" s="5">
        <v>97057</v>
      </c>
      <c r="R26" s="5"/>
      <c r="S26" s="5">
        <v>19360</v>
      </c>
      <c r="T26" s="5"/>
      <c r="U26" s="5">
        <v>2169986360</v>
      </c>
      <c r="V26" s="5"/>
      <c r="W26" s="5">
        <v>1867956071.4672</v>
      </c>
      <c r="Y26" s="7">
        <v>3.744080565989532E-2</v>
      </c>
      <c r="AA26" s="7"/>
      <c r="AB26" s="5"/>
    </row>
    <row r="27" spans="1:28" ht="22.5">
      <c r="A27" s="2" t="s">
        <v>33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v>31605</v>
      </c>
      <c r="J27" s="5"/>
      <c r="K27" s="5">
        <v>392874816</v>
      </c>
      <c r="L27" s="5"/>
      <c r="M27" s="5">
        <v>-31605</v>
      </c>
      <c r="N27" s="5"/>
      <c r="O27" s="5">
        <v>433580096</v>
      </c>
      <c r="P27" s="5"/>
      <c r="Q27" s="5">
        <v>0</v>
      </c>
      <c r="R27" s="5"/>
      <c r="S27" s="5">
        <v>0</v>
      </c>
      <c r="T27" s="5"/>
      <c r="U27" s="5">
        <v>0</v>
      </c>
      <c r="V27" s="5"/>
      <c r="W27" s="5">
        <v>0</v>
      </c>
      <c r="Y27" s="7">
        <v>0</v>
      </c>
      <c r="AA27" s="7"/>
      <c r="AB27" s="5"/>
    </row>
    <row r="28" spans="1:28" ht="22.5" thickBot="1">
      <c r="E28" s="4">
        <f>SUM(E9:E27)</f>
        <v>25657922392</v>
      </c>
      <c r="G28" s="4">
        <f>SUM(G9:G27)</f>
        <v>25093592348.734646</v>
      </c>
      <c r="K28" s="4">
        <f>SUM(K9:K27)</f>
        <v>1476783454</v>
      </c>
      <c r="O28" s="4">
        <f>SUM(O9:O27)</f>
        <v>839324544</v>
      </c>
      <c r="U28" s="4">
        <f>SUM(U9:U27)</f>
        <v>26373458101</v>
      </c>
      <c r="W28" s="4">
        <f>SUM(W9:W27)</f>
        <v>27756943165.70422</v>
      </c>
      <c r="Y28" s="8">
        <f>SUM(Y9:Y27)</f>
        <v>0.5563526523209994</v>
      </c>
    </row>
    <row r="29" spans="1:28" ht="22.5" thickTop="1">
      <c r="AA29" s="3"/>
    </row>
    <row r="30" spans="1:28">
      <c r="W30" s="3"/>
    </row>
    <row r="31" spans="1:28">
      <c r="W31" s="3"/>
      <c r="Y31" s="7"/>
    </row>
    <row r="32" spans="1:28">
      <c r="W32" s="3"/>
    </row>
    <row r="33" spans="23:23">
      <c r="W33" s="3"/>
    </row>
    <row r="34" spans="23:23">
      <c r="W34" s="3"/>
    </row>
    <row r="35" spans="23:23">
      <c r="W35" s="3"/>
    </row>
    <row r="36" spans="23:23">
      <c r="W36" s="3"/>
    </row>
    <row r="37" spans="23:23">
      <c r="W37" s="3"/>
    </row>
    <row r="38" spans="23:23">
      <c r="W38" s="3"/>
    </row>
    <row r="39" spans="23:23">
      <c r="W39" s="3"/>
    </row>
    <row r="40" spans="23:23">
      <c r="W40" s="3"/>
    </row>
    <row r="41" spans="23:23">
      <c r="W41" s="3"/>
    </row>
    <row r="42" spans="23:23">
      <c r="W42" s="3"/>
    </row>
    <row r="43" spans="23:23">
      <c r="W43" s="3"/>
    </row>
    <row r="44" spans="23:23">
      <c r="W44" s="3"/>
    </row>
    <row r="45" spans="23:23">
      <c r="W45" s="3"/>
    </row>
    <row r="46" spans="23:23">
      <c r="W46" s="3"/>
    </row>
    <row r="47" spans="23:23">
      <c r="W47" s="3"/>
    </row>
    <row r="48" spans="23:23">
      <c r="W48" s="3"/>
    </row>
    <row r="49" spans="23:23">
      <c r="W49" s="3"/>
    </row>
    <row r="50" spans="23:23">
      <c r="W50" s="3"/>
    </row>
    <row r="51" spans="23:23">
      <c r="W51" s="3"/>
    </row>
    <row r="52" spans="23:23">
      <c r="W52" s="3"/>
    </row>
    <row r="53" spans="23:23">
      <c r="W53" s="3"/>
    </row>
    <row r="54" spans="23:23">
      <c r="W54" s="3"/>
    </row>
    <row r="55" spans="23:23">
      <c r="W55" s="3"/>
    </row>
    <row r="56" spans="23:23">
      <c r="W56" s="3"/>
    </row>
    <row r="57" spans="23:23">
      <c r="W57" s="3"/>
    </row>
    <row r="58" spans="23:23">
      <c r="W58" s="3"/>
    </row>
    <row r="59" spans="23:23">
      <c r="W59" s="3"/>
    </row>
    <row r="60" spans="23:23">
      <c r="W60" s="3"/>
    </row>
    <row r="61" spans="23:23">
      <c r="W61" s="3"/>
    </row>
    <row r="62" spans="23:23">
      <c r="W62" s="3"/>
    </row>
    <row r="63" spans="23:23">
      <c r="W63" s="3"/>
    </row>
    <row r="64" spans="23:23">
      <c r="W64" s="3"/>
    </row>
    <row r="65" spans="23:23">
      <c r="W65" s="3"/>
    </row>
    <row r="66" spans="23:23">
      <c r="W66" s="3"/>
    </row>
    <row r="67" spans="23:23">
      <c r="W67" s="3"/>
    </row>
    <row r="68" spans="23:23">
      <c r="W68" s="3"/>
    </row>
    <row r="69" spans="23:23">
      <c r="W69" s="3"/>
    </row>
    <row r="70" spans="23:23">
      <c r="W70" s="3"/>
    </row>
    <row r="71" spans="23:23">
      <c r="W71" s="3"/>
    </row>
    <row r="72" spans="23:23">
      <c r="W72" s="3"/>
    </row>
    <row r="73" spans="23:23">
      <c r="W73" s="3"/>
    </row>
    <row r="74" spans="23:23">
      <c r="W74" s="3"/>
    </row>
    <row r="75" spans="23:23">
      <c r="W75" s="3"/>
    </row>
    <row r="76" spans="23:23">
      <c r="W76" s="3"/>
    </row>
    <row r="77" spans="23:23">
      <c r="W77" s="3"/>
    </row>
    <row r="78" spans="23:23">
      <c r="W78" s="3"/>
    </row>
    <row r="79" spans="23:23">
      <c r="W79" s="3"/>
    </row>
    <row r="80" spans="23:23">
      <c r="W80" s="3"/>
    </row>
    <row r="81" spans="23:23">
      <c r="W81" s="3"/>
    </row>
    <row r="82" spans="23:23">
      <c r="W82" s="3"/>
    </row>
    <row r="83" spans="23:23">
      <c r="W83" s="3"/>
    </row>
    <row r="84" spans="23:23">
      <c r="W84" s="3"/>
    </row>
    <row r="85" spans="23:23">
      <c r="W85" s="3"/>
    </row>
    <row r="86" spans="23:23">
      <c r="W86" s="3"/>
    </row>
    <row r="87" spans="23:23">
      <c r="W87" s="3"/>
    </row>
    <row r="88" spans="23:23">
      <c r="W88" s="3"/>
    </row>
    <row r="89" spans="23:23">
      <c r="W89" s="3"/>
    </row>
    <row r="90" spans="23:23">
      <c r="W90" s="3"/>
    </row>
    <row r="91" spans="23:23">
      <c r="W91" s="3"/>
    </row>
    <row r="92" spans="23:23">
      <c r="W92" s="3"/>
    </row>
    <row r="93" spans="23:23">
      <c r="W93" s="3"/>
    </row>
    <row r="94" spans="23:23">
      <c r="W94" s="3"/>
    </row>
    <row r="95" spans="23:23">
      <c r="W95" s="3"/>
    </row>
    <row r="96" spans="23:23">
      <c r="W96" s="3"/>
    </row>
    <row r="97" spans="23:23">
      <c r="W97" s="3"/>
    </row>
    <row r="98" spans="23:23">
      <c r="W98" s="3"/>
    </row>
    <row r="99" spans="23:23">
      <c r="W99" s="3"/>
    </row>
    <row r="100" spans="23:23">
      <c r="W100" s="3"/>
    </row>
    <row r="101" spans="23:23">
      <c r="W101" s="3"/>
    </row>
    <row r="102" spans="23:23">
      <c r="W102" s="3"/>
    </row>
    <row r="103" spans="23:23">
      <c r="W103" s="3"/>
    </row>
    <row r="104" spans="23:23">
      <c r="W104" s="3"/>
    </row>
    <row r="105" spans="23:23">
      <c r="W105" s="3"/>
    </row>
    <row r="106" spans="23:23">
      <c r="W106" s="3"/>
    </row>
    <row r="107" spans="23:23">
      <c r="W107" s="3"/>
    </row>
    <row r="108" spans="23:23">
      <c r="W108" s="3"/>
    </row>
    <row r="109" spans="23:23">
      <c r="W109" s="3"/>
    </row>
    <row r="110" spans="23:23">
      <c r="W110" s="3"/>
    </row>
    <row r="111" spans="23:23">
      <c r="W111" s="3"/>
    </row>
    <row r="112" spans="23:23">
      <c r="W112" s="3"/>
    </row>
    <row r="113" spans="23:23">
      <c r="W113" s="3"/>
    </row>
    <row r="114" spans="23:23">
      <c r="W114" s="3"/>
    </row>
    <row r="115" spans="23:23">
      <c r="W115" s="3"/>
    </row>
    <row r="116" spans="23:23">
      <c r="W116" s="3"/>
    </row>
    <row r="117" spans="23:23">
      <c r="W117" s="3"/>
    </row>
    <row r="118" spans="23:23">
      <c r="W118" s="3"/>
    </row>
    <row r="119" spans="23:23">
      <c r="W119" s="3"/>
    </row>
    <row r="120" spans="23:23">
      <c r="W120" s="3"/>
    </row>
    <row r="121" spans="23:23">
      <c r="W121" s="3"/>
    </row>
    <row r="122" spans="23:23">
      <c r="W122" s="3"/>
    </row>
    <row r="123" spans="23:23">
      <c r="W123" s="3"/>
    </row>
    <row r="124" spans="23:23">
      <c r="W124" s="3"/>
    </row>
    <row r="125" spans="23:23">
      <c r="W125" s="3"/>
    </row>
    <row r="126" spans="23:23">
      <c r="W126" s="3"/>
    </row>
    <row r="127" spans="23:23">
      <c r="W127" s="3"/>
    </row>
    <row r="128" spans="23:23">
      <c r="W128" s="3"/>
    </row>
    <row r="129" spans="23:23">
      <c r="W129" s="3"/>
    </row>
    <row r="130" spans="23:23">
      <c r="W130" s="3"/>
    </row>
    <row r="131" spans="23:23">
      <c r="W131" s="3"/>
    </row>
    <row r="132" spans="23:23">
      <c r="W132" s="3"/>
    </row>
    <row r="133" spans="23:23">
      <c r="W133" s="3"/>
    </row>
    <row r="134" spans="23:23">
      <c r="W134" s="3"/>
    </row>
    <row r="135" spans="23:23">
      <c r="W135" s="3"/>
    </row>
    <row r="136" spans="23:23">
      <c r="W136" s="3"/>
    </row>
    <row r="137" spans="23:23">
      <c r="W137" s="3"/>
    </row>
    <row r="138" spans="23:23">
      <c r="W138" s="3"/>
    </row>
    <row r="139" spans="23:23">
      <c r="W139" s="3"/>
    </row>
    <row r="140" spans="23:23">
      <c r="W140" s="3"/>
    </row>
    <row r="141" spans="23:23">
      <c r="W141" s="3"/>
    </row>
    <row r="142" spans="23:23">
      <c r="W142" s="3"/>
    </row>
    <row r="143" spans="23:23">
      <c r="W143" s="3"/>
    </row>
    <row r="144" spans="23:23">
      <c r="W144" s="3"/>
    </row>
    <row r="145" spans="23:23">
      <c r="W145" s="3"/>
    </row>
    <row r="146" spans="23:23">
      <c r="W146" s="3"/>
    </row>
    <row r="147" spans="23:23">
      <c r="W147" s="3"/>
    </row>
    <row r="148" spans="23:23">
      <c r="W148" s="3"/>
    </row>
    <row r="149" spans="23:23">
      <c r="W149" s="3"/>
    </row>
    <row r="150" spans="23:23">
      <c r="W150" s="3"/>
    </row>
    <row r="151" spans="23:23">
      <c r="W151" s="3"/>
    </row>
    <row r="152" spans="23:23">
      <c r="W152" s="3"/>
    </row>
    <row r="153" spans="23:23">
      <c r="W153" s="3"/>
    </row>
    <row r="154" spans="23:23">
      <c r="W154" s="3"/>
    </row>
    <row r="155" spans="23:23">
      <c r="W155" s="3"/>
    </row>
    <row r="156" spans="23:23">
      <c r="W156" s="3"/>
    </row>
    <row r="157" spans="23:23">
      <c r="W157" s="3"/>
    </row>
    <row r="158" spans="23:23">
      <c r="W158" s="3"/>
    </row>
    <row r="159" spans="23:23">
      <c r="W159" s="3"/>
    </row>
    <row r="160" spans="23:23">
      <c r="W160" s="3"/>
    </row>
    <row r="161" spans="23:23">
      <c r="W161" s="3"/>
    </row>
    <row r="162" spans="23:23">
      <c r="W162" s="3"/>
    </row>
    <row r="163" spans="23:23">
      <c r="W163" s="3"/>
    </row>
    <row r="164" spans="23:23">
      <c r="W164" s="3"/>
    </row>
    <row r="165" spans="23:23">
      <c r="W165" s="3"/>
    </row>
    <row r="166" spans="23:23">
      <c r="W166" s="3"/>
    </row>
    <row r="167" spans="23:23">
      <c r="W167" s="3"/>
    </row>
    <row r="168" spans="23:23">
      <c r="W168" s="3"/>
    </row>
    <row r="169" spans="23:23">
      <c r="W169" s="3"/>
    </row>
    <row r="170" spans="23:23">
      <c r="W170" s="3"/>
    </row>
    <row r="171" spans="23:23">
      <c r="W171" s="3"/>
    </row>
    <row r="172" spans="23:23">
      <c r="W172" s="3"/>
    </row>
    <row r="173" spans="23:23">
      <c r="W173" s="3"/>
    </row>
    <row r="174" spans="23:23">
      <c r="W174" s="3"/>
    </row>
    <row r="175" spans="23:23">
      <c r="W175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6"/>
  <sheetViews>
    <sheetView rightToLeft="1" topLeftCell="D1" workbookViewId="0">
      <selection activeCell="AI17" sqref="AI17"/>
    </sheetView>
  </sheetViews>
  <sheetFormatPr defaultRowHeight="21.75"/>
  <cols>
    <col min="1" max="1" width="35.57031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140625" style="1" customWidth="1"/>
    <col min="12" max="12" width="1" style="1" customWidth="1"/>
    <col min="13" max="13" width="9.28515625" style="1" bestFit="1" customWidth="1"/>
    <col min="14" max="14" width="1" style="1" customWidth="1"/>
    <col min="15" max="15" width="6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6" style="1" bestFit="1" customWidth="1"/>
    <col min="22" max="22" width="1" style="1" customWidth="1"/>
    <col min="23" max="23" width="15.140625" style="1" bestFit="1" customWidth="1"/>
    <col min="24" max="24" width="1" style="1" customWidth="1"/>
    <col min="25" max="25" width="6" style="1" bestFit="1" customWidth="1"/>
    <col min="26" max="26" width="1" style="1" customWidth="1"/>
    <col min="27" max="27" width="11.5703125" style="1" bestFit="1" customWidth="1"/>
    <col min="28" max="28" width="1" style="1" customWidth="1"/>
    <col min="29" max="29" width="6.140625" style="1" bestFit="1" customWidth="1"/>
    <col min="30" max="30" width="1" style="1" customWidth="1"/>
    <col min="31" max="31" width="18.5703125" style="1" bestFit="1" customWidth="1"/>
    <col min="32" max="32" width="1" style="1" customWidth="1"/>
    <col min="33" max="33" width="15.42578125" style="1" bestFit="1" customWidth="1"/>
    <col min="34" max="34" width="1" style="1" customWidth="1"/>
    <col min="35" max="35" width="19.85546875" style="1" bestFit="1" customWidth="1"/>
    <col min="36" max="36" width="1" style="1" customWidth="1"/>
    <col min="37" max="37" width="30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 ht="22.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</row>
    <row r="4" spans="1:37" ht="22.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6" spans="1:37" ht="22.5">
      <c r="A6" s="22" t="s">
        <v>35</v>
      </c>
      <c r="B6" s="22" t="s">
        <v>35</v>
      </c>
      <c r="C6" s="22" t="s">
        <v>35</v>
      </c>
      <c r="D6" s="22" t="s">
        <v>35</v>
      </c>
      <c r="E6" s="22" t="s">
        <v>35</v>
      </c>
      <c r="F6" s="22" t="s">
        <v>35</v>
      </c>
      <c r="G6" s="22" t="s">
        <v>35</v>
      </c>
      <c r="H6" s="22" t="s">
        <v>35</v>
      </c>
      <c r="I6" s="22" t="s">
        <v>35</v>
      </c>
      <c r="J6" s="22" t="s">
        <v>35</v>
      </c>
      <c r="K6" s="22" t="s">
        <v>35</v>
      </c>
      <c r="L6" s="22" t="s">
        <v>35</v>
      </c>
      <c r="M6" s="22" t="s">
        <v>35</v>
      </c>
      <c r="O6" s="22" t="s">
        <v>115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37" ht="22.5">
      <c r="A7" s="21" t="s">
        <v>36</v>
      </c>
      <c r="C7" s="21" t="s">
        <v>37</v>
      </c>
      <c r="E7" s="21" t="s">
        <v>38</v>
      </c>
      <c r="G7" s="21" t="s">
        <v>39</v>
      </c>
      <c r="I7" s="21" t="s">
        <v>40</v>
      </c>
      <c r="K7" s="21" t="s">
        <v>41</v>
      </c>
      <c r="M7" s="21" t="s">
        <v>34</v>
      </c>
      <c r="O7" s="21" t="s">
        <v>7</v>
      </c>
      <c r="Q7" s="21" t="s">
        <v>8</v>
      </c>
      <c r="S7" s="21" t="s">
        <v>9</v>
      </c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1" t="s">
        <v>7</v>
      </c>
      <c r="AE7" s="21" t="s">
        <v>42</v>
      </c>
      <c r="AG7" s="21" t="s">
        <v>8</v>
      </c>
      <c r="AI7" s="21" t="s">
        <v>9</v>
      </c>
      <c r="AK7" s="21" t="s">
        <v>13</v>
      </c>
    </row>
    <row r="8" spans="1:37" ht="22.5">
      <c r="A8" s="22" t="s">
        <v>36</v>
      </c>
      <c r="C8" s="22" t="s">
        <v>37</v>
      </c>
      <c r="E8" s="22" t="s">
        <v>38</v>
      </c>
      <c r="G8" s="22" t="s">
        <v>39</v>
      </c>
      <c r="I8" s="22" t="s">
        <v>40</v>
      </c>
      <c r="K8" s="22" t="s">
        <v>41</v>
      </c>
      <c r="M8" s="22" t="s">
        <v>34</v>
      </c>
      <c r="O8" s="22" t="s">
        <v>7</v>
      </c>
      <c r="Q8" s="22" t="s">
        <v>8</v>
      </c>
      <c r="S8" s="22" t="s">
        <v>9</v>
      </c>
      <c r="U8" s="22" t="s">
        <v>7</v>
      </c>
      <c r="W8" s="22" t="s">
        <v>8</v>
      </c>
      <c r="Y8" s="22" t="s">
        <v>7</v>
      </c>
      <c r="AA8" s="22" t="s">
        <v>14</v>
      </c>
      <c r="AC8" s="22" t="s">
        <v>7</v>
      </c>
      <c r="AE8" s="22" t="s">
        <v>42</v>
      </c>
      <c r="AG8" s="22" t="s">
        <v>8</v>
      </c>
      <c r="AI8" s="22" t="s">
        <v>9</v>
      </c>
      <c r="AK8" s="22" t="s">
        <v>13</v>
      </c>
    </row>
    <row r="9" spans="1:37" ht="22.5">
      <c r="A9" s="2" t="s">
        <v>43</v>
      </c>
      <c r="C9" s="1" t="s">
        <v>44</v>
      </c>
      <c r="E9" s="1" t="s">
        <v>44</v>
      </c>
      <c r="G9" s="1" t="s">
        <v>45</v>
      </c>
      <c r="I9" s="1" t="s">
        <v>46</v>
      </c>
      <c r="K9" s="3">
        <v>0</v>
      </c>
      <c r="M9" s="3">
        <v>0</v>
      </c>
      <c r="O9" s="3">
        <v>3856</v>
      </c>
      <c r="Q9" s="3">
        <v>3257966057</v>
      </c>
      <c r="S9" s="3">
        <v>3508674833</v>
      </c>
      <c r="U9" s="3">
        <v>0</v>
      </c>
      <c r="W9" s="3">
        <v>0</v>
      </c>
      <c r="Y9" s="3">
        <v>0</v>
      </c>
      <c r="AA9" s="3">
        <v>0</v>
      </c>
      <c r="AC9" s="3">
        <v>3856</v>
      </c>
      <c r="AE9" s="3">
        <v>926404</v>
      </c>
      <c r="AG9" s="3">
        <v>3257966057</v>
      </c>
      <c r="AI9" s="3">
        <v>3571566360</v>
      </c>
      <c r="AK9" s="7">
        <v>7.158750895097149E-2</v>
      </c>
    </row>
    <row r="10" spans="1:37" ht="22.5">
      <c r="A10" s="2" t="s">
        <v>47</v>
      </c>
      <c r="C10" s="1" t="s">
        <v>44</v>
      </c>
      <c r="E10" s="1" t="s">
        <v>44</v>
      </c>
      <c r="G10" s="1" t="s">
        <v>48</v>
      </c>
      <c r="I10" s="1" t="s">
        <v>49</v>
      </c>
      <c r="K10" s="3">
        <v>0</v>
      </c>
      <c r="M10" s="3">
        <v>0</v>
      </c>
      <c r="O10" s="3">
        <v>2871</v>
      </c>
      <c r="Q10" s="3">
        <v>1995951696</v>
      </c>
      <c r="S10" s="3">
        <v>1947769694</v>
      </c>
      <c r="U10" s="3">
        <v>0</v>
      </c>
      <c r="W10" s="3">
        <v>0</v>
      </c>
      <c r="Y10" s="3">
        <v>0</v>
      </c>
      <c r="AA10" s="3">
        <v>0</v>
      </c>
      <c r="AC10" s="3">
        <v>2871</v>
      </c>
      <c r="AE10" s="3">
        <v>693479</v>
      </c>
      <c r="AG10" s="3">
        <v>1995951696</v>
      </c>
      <c r="AI10" s="3">
        <v>1990617344</v>
      </c>
      <c r="AK10" s="7">
        <v>3.9899394990258311E-2</v>
      </c>
    </row>
    <row r="11" spans="1:37" ht="22.5">
      <c r="A11" s="2" t="s">
        <v>50</v>
      </c>
      <c r="C11" s="1" t="s">
        <v>44</v>
      </c>
      <c r="E11" s="1" t="s">
        <v>44</v>
      </c>
      <c r="G11" s="1" t="s">
        <v>51</v>
      </c>
      <c r="I11" s="1" t="s">
        <v>52</v>
      </c>
      <c r="K11" s="3">
        <v>0</v>
      </c>
      <c r="M11" s="3">
        <v>0</v>
      </c>
      <c r="O11" s="3">
        <v>6549</v>
      </c>
      <c r="Q11" s="3">
        <v>5590910702</v>
      </c>
      <c r="S11" s="3">
        <v>6100885470</v>
      </c>
      <c r="U11" s="3">
        <v>0</v>
      </c>
      <c r="W11" s="3">
        <v>0</v>
      </c>
      <c r="Y11" s="3">
        <v>0</v>
      </c>
      <c r="AA11" s="3">
        <v>0</v>
      </c>
      <c r="AC11" s="3">
        <v>6549</v>
      </c>
      <c r="AE11" s="3">
        <v>940000</v>
      </c>
      <c r="AG11" s="3">
        <v>5590910702</v>
      </c>
      <c r="AI11" s="3">
        <v>6154944214</v>
      </c>
      <c r="AK11" s="7">
        <v>0.12336803508599942</v>
      </c>
    </row>
    <row r="12" spans="1:37" ht="22.5">
      <c r="A12" s="2" t="s">
        <v>53</v>
      </c>
      <c r="C12" s="1" t="s">
        <v>44</v>
      </c>
      <c r="E12" s="1" t="s">
        <v>44</v>
      </c>
      <c r="G12" s="1" t="s">
        <v>54</v>
      </c>
      <c r="I12" s="1" t="s">
        <v>55</v>
      </c>
      <c r="K12" s="3">
        <v>0</v>
      </c>
      <c r="M12" s="3">
        <v>0</v>
      </c>
      <c r="O12" s="3">
        <v>4033</v>
      </c>
      <c r="Q12" s="3">
        <v>3435210314</v>
      </c>
      <c r="S12" s="3">
        <v>3745977918</v>
      </c>
      <c r="U12" s="3">
        <v>0</v>
      </c>
      <c r="W12" s="3">
        <v>0</v>
      </c>
      <c r="Y12" s="3">
        <v>0</v>
      </c>
      <c r="AA12" s="3">
        <v>0</v>
      </c>
      <c r="AC12" s="3">
        <v>4033</v>
      </c>
      <c r="AE12" s="3">
        <v>936504</v>
      </c>
      <c r="AG12" s="3">
        <v>3435210314</v>
      </c>
      <c r="AI12" s="3">
        <v>3776236065</v>
      </c>
      <c r="AK12" s="7">
        <v>7.5689853094083034E-2</v>
      </c>
    </row>
    <row r="13" spans="1:37" ht="22.5">
      <c r="A13" s="2" t="s">
        <v>56</v>
      </c>
      <c r="C13" s="1" t="s">
        <v>44</v>
      </c>
      <c r="E13" s="1" t="s">
        <v>44</v>
      </c>
      <c r="G13" s="1" t="s">
        <v>57</v>
      </c>
      <c r="I13" s="1" t="s">
        <v>58</v>
      </c>
      <c r="K13" s="3">
        <v>0</v>
      </c>
      <c r="M13" s="3">
        <v>0</v>
      </c>
      <c r="O13" s="3">
        <v>1223</v>
      </c>
      <c r="Q13" s="3">
        <v>968546915</v>
      </c>
      <c r="S13" s="3">
        <v>1052101708</v>
      </c>
      <c r="U13" s="3">
        <v>0</v>
      </c>
      <c r="W13" s="3">
        <v>0</v>
      </c>
      <c r="Y13" s="3">
        <v>0</v>
      </c>
      <c r="AA13" s="3">
        <v>0</v>
      </c>
      <c r="AC13" s="3">
        <v>1223</v>
      </c>
      <c r="AE13" s="3">
        <v>863512</v>
      </c>
      <c r="AG13" s="3">
        <v>968546915</v>
      </c>
      <c r="AI13" s="3">
        <v>1055883762</v>
      </c>
      <c r="AK13" s="7">
        <v>2.1163848195546463E-2</v>
      </c>
    </row>
    <row r="14" spans="1:37" ht="22.5" thickBot="1">
      <c r="Q14" s="4">
        <f>SUM(Q9:Q13)</f>
        <v>15248585684</v>
      </c>
      <c r="S14" s="4">
        <f>SUM(S9:S13)</f>
        <v>16355409623</v>
      </c>
      <c r="W14" s="4">
        <f>SUM(W9:W13)</f>
        <v>0</v>
      </c>
      <c r="AA14" s="4">
        <f>SUM(AA9:AA13)</f>
        <v>0</v>
      </c>
      <c r="AG14" s="4">
        <f>SUM(AG9:AG13)</f>
        <v>15248585684</v>
      </c>
      <c r="AI14" s="4">
        <f>SUM(AI9:AI13)</f>
        <v>16549247745</v>
      </c>
      <c r="AK14" s="9">
        <f>SUM(AK9:AK13)</f>
        <v>0.3317086403168587</v>
      </c>
    </row>
    <row r="15" spans="1:37" ht="22.5" thickTop="1">
      <c r="S15" s="3"/>
      <c r="AI15" s="3"/>
    </row>
    <row r="16" spans="1:37">
      <c r="AI16" s="3"/>
    </row>
    <row r="17" spans="35:37">
      <c r="AI17" s="3"/>
      <c r="AK17" s="3"/>
    </row>
    <row r="18" spans="35:37">
      <c r="AI18" s="3"/>
    </row>
    <row r="19" spans="35:37">
      <c r="AI19" s="3"/>
    </row>
    <row r="20" spans="35:37">
      <c r="AI20" s="3"/>
    </row>
    <row r="21" spans="35:37">
      <c r="AI21" s="3"/>
    </row>
    <row r="22" spans="35:37">
      <c r="AI22" s="3"/>
    </row>
    <row r="23" spans="35:37">
      <c r="AI23" s="3"/>
    </row>
    <row r="24" spans="35:37">
      <c r="AI24" s="3"/>
    </row>
    <row r="25" spans="35:37">
      <c r="AI25" s="3"/>
    </row>
    <row r="26" spans="35:37">
      <c r="AI26" s="3"/>
    </row>
    <row r="27" spans="35:37">
      <c r="AI27" s="3"/>
    </row>
    <row r="28" spans="35:37">
      <c r="AI28" s="3"/>
    </row>
    <row r="29" spans="35:37">
      <c r="AI29" s="3"/>
    </row>
    <row r="30" spans="35:37">
      <c r="AI30" s="3"/>
    </row>
    <row r="31" spans="35:37">
      <c r="AI31" s="3"/>
    </row>
    <row r="32" spans="35:37">
      <c r="AI32" s="3"/>
    </row>
    <row r="33" spans="35:35">
      <c r="AI33" s="3"/>
    </row>
    <row r="34" spans="35:35">
      <c r="AI34" s="3"/>
    </row>
    <row r="35" spans="35:35">
      <c r="AI35" s="3"/>
    </row>
    <row r="36" spans="35:35">
      <c r="AI36" s="3"/>
    </row>
    <row r="37" spans="35:35">
      <c r="AI37" s="3"/>
    </row>
    <row r="38" spans="35:35">
      <c r="AI38" s="3"/>
    </row>
    <row r="39" spans="35:35">
      <c r="AI39" s="3"/>
    </row>
    <row r="40" spans="35:35">
      <c r="AI40" s="3"/>
    </row>
    <row r="41" spans="35:35">
      <c r="AI41" s="3"/>
    </row>
    <row r="42" spans="35:35">
      <c r="AI42" s="3"/>
    </row>
    <row r="43" spans="35:35">
      <c r="AI43" s="3"/>
    </row>
    <row r="44" spans="35:35">
      <c r="AI44" s="3"/>
    </row>
    <row r="45" spans="35:35">
      <c r="AI45" s="3"/>
    </row>
    <row r="46" spans="35:35">
      <c r="AI46" s="3"/>
    </row>
  </sheetData>
  <mergeCells count="28">
    <mergeCell ref="A2:AK2"/>
    <mergeCell ref="A4:AK4"/>
    <mergeCell ref="A3:AK3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S14" sqref="S14"/>
    </sheetView>
  </sheetViews>
  <sheetFormatPr defaultRowHeight="21.75"/>
  <cols>
    <col min="1" max="1" width="24.140625" style="1" bestFit="1" customWidth="1"/>
    <col min="2" max="2" width="1" style="1" customWidth="1"/>
    <col min="3" max="3" width="23.14062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9.140625" style="1" customWidth="1"/>
    <col min="10" max="10" width="1" style="1" customWidth="1"/>
    <col min="11" max="11" width="14.570312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2.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2.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2.5">
      <c r="A6" s="21" t="s">
        <v>60</v>
      </c>
      <c r="C6" s="22" t="s">
        <v>61</v>
      </c>
      <c r="D6" s="22" t="s">
        <v>61</v>
      </c>
      <c r="E6" s="22" t="s">
        <v>61</v>
      </c>
      <c r="F6" s="22" t="s">
        <v>61</v>
      </c>
      <c r="G6" s="22" t="s">
        <v>61</v>
      </c>
      <c r="H6" s="22" t="s">
        <v>61</v>
      </c>
      <c r="I6" s="22" t="s">
        <v>61</v>
      </c>
      <c r="K6" s="22" t="s">
        <v>115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19" ht="22.5">
      <c r="A7" s="22" t="s">
        <v>60</v>
      </c>
      <c r="C7" s="22" t="s">
        <v>62</v>
      </c>
      <c r="E7" s="22" t="s">
        <v>63</v>
      </c>
      <c r="G7" s="22" t="s">
        <v>64</v>
      </c>
      <c r="I7" s="22" t="s">
        <v>41</v>
      </c>
      <c r="K7" s="22" t="s">
        <v>65</v>
      </c>
      <c r="M7" s="22" t="s">
        <v>66</v>
      </c>
      <c r="O7" s="22" t="s">
        <v>67</v>
      </c>
      <c r="Q7" s="22" t="s">
        <v>65</v>
      </c>
      <c r="S7" s="22" t="s">
        <v>59</v>
      </c>
    </row>
    <row r="8" spans="1:19" ht="22.5">
      <c r="A8" s="2" t="s">
        <v>68</v>
      </c>
      <c r="C8" s="1" t="s">
        <v>69</v>
      </c>
      <c r="E8" s="1" t="s">
        <v>70</v>
      </c>
      <c r="G8" s="1" t="s">
        <v>71</v>
      </c>
      <c r="I8" s="1">
        <v>8</v>
      </c>
      <c r="K8" s="3">
        <v>5077054371</v>
      </c>
      <c r="M8" s="3">
        <v>110594751</v>
      </c>
      <c r="O8" s="3">
        <v>768312</v>
      </c>
      <c r="Q8" s="3">
        <v>5186880810</v>
      </c>
      <c r="S8" s="7">
        <v>0.10396443436472989</v>
      </c>
    </row>
    <row r="9" spans="1:19" ht="22.5">
      <c r="A9" s="2" t="s">
        <v>72</v>
      </c>
      <c r="C9" s="1" t="s">
        <v>73</v>
      </c>
      <c r="E9" s="1" t="s">
        <v>70</v>
      </c>
      <c r="G9" s="1" t="s">
        <v>74</v>
      </c>
      <c r="I9" s="1">
        <v>10</v>
      </c>
      <c r="K9" s="3">
        <v>480000</v>
      </c>
      <c r="M9" s="3">
        <v>0</v>
      </c>
      <c r="O9" s="3">
        <v>0</v>
      </c>
      <c r="Q9" s="3">
        <v>480000</v>
      </c>
      <c r="S9" s="7">
        <v>9.6209900175189004E-6</v>
      </c>
    </row>
    <row r="10" spans="1:19" ht="22.5" thickBot="1">
      <c r="K10" s="4">
        <f>SUM(K8:K9)</f>
        <v>5077534371</v>
      </c>
      <c r="M10" s="4">
        <f>SUM(M8:M9)</f>
        <v>110594751</v>
      </c>
      <c r="O10" s="4">
        <f>SUM(O8:O9)</f>
        <v>768312</v>
      </c>
      <c r="Q10" s="4">
        <f>SUM(Q8:Q9)</f>
        <v>5187360810</v>
      </c>
      <c r="S10" s="8">
        <f>SUM(S8:S9)</f>
        <v>0.10397405535474741</v>
      </c>
    </row>
    <row r="11" spans="1:19" ht="22.5" thickTop="1"/>
    <row r="12" spans="1:19">
      <c r="Q12" s="3"/>
    </row>
    <row r="14" spans="1:19">
      <c r="S14" s="3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9"/>
  <sheetViews>
    <sheetView rightToLeft="1" workbookViewId="0">
      <selection activeCell="I17" sqref="I17"/>
    </sheetView>
  </sheetViews>
  <sheetFormatPr defaultRowHeight="21.75"/>
  <cols>
    <col min="1" max="1" width="28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9" width="14.85546875" style="1" bestFit="1" customWidth="1"/>
    <col min="10" max="10" width="9.140625" style="1"/>
    <col min="11" max="11" width="14.28515625" style="1" bestFit="1" customWidth="1"/>
    <col min="12" max="16384" width="9.140625" style="1"/>
  </cols>
  <sheetData>
    <row r="2" spans="1:11" ht="22.5">
      <c r="A2" s="23" t="s">
        <v>0</v>
      </c>
      <c r="B2" s="23"/>
      <c r="C2" s="23"/>
      <c r="D2" s="23"/>
      <c r="E2" s="23"/>
      <c r="F2" s="23"/>
      <c r="G2" s="23"/>
    </row>
    <row r="3" spans="1:11" ht="22.5">
      <c r="A3" s="23" t="s">
        <v>75</v>
      </c>
      <c r="B3" s="23"/>
      <c r="C3" s="23"/>
      <c r="D3" s="23"/>
      <c r="E3" s="23"/>
      <c r="F3" s="23"/>
      <c r="G3" s="23"/>
    </row>
    <row r="4" spans="1:11" ht="22.5">
      <c r="A4" s="23" t="s">
        <v>2</v>
      </c>
      <c r="B4" s="23"/>
      <c r="C4" s="23"/>
      <c r="D4" s="23"/>
      <c r="E4" s="23"/>
      <c r="F4" s="23"/>
      <c r="G4" s="23"/>
    </row>
    <row r="6" spans="1:11" ht="22.5">
      <c r="A6" s="22" t="s">
        <v>79</v>
      </c>
      <c r="C6" s="22" t="s">
        <v>65</v>
      </c>
      <c r="E6" s="22" t="s">
        <v>104</v>
      </c>
      <c r="G6" s="22" t="s">
        <v>13</v>
      </c>
    </row>
    <row r="7" spans="1:11" ht="22.5">
      <c r="A7" s="2" t="s">
        <v>112</v>
      </c>
      <c r="C7" s="3">
        <f>'سرمایه‌گذاری در سهام'!I37</f>
        <v>2025891923</v>
      </c>
      <c r="E7" s="7">
        <v>0.89716251880424647</v>
      </c>
      <c r="G7" s="7">
        <v>4.0606429039358752E-2</v>
      </c>
      <c r="I7" s="5"/>
      <c r="K7" s="3"/>
    </row>
    <row r="8" spans="1:11" ht="22.5">
      <c r="A8" s="2" t="s">
        <v>113</v>
      </c>
      <c r="C8" s="3">
        <f>'سرمایه‌گذاری در اوراق بهادار'!I14</f>
        <v>193838123</v>
      </c>
      <c r="E8" s="7">
        <v>8.5840856591108183E-2</v>
      </c>
      <c r="G8" s="7">
        <v>3.8852388266179395E-3</v>
      </c>
      <c r="I8" s="3"/>
      <c r="K8" s="3"/>
    </row>
    <row r="9" spans="1:11" ht="22.5">
      <c r="A9" s="2" t="s">
        <v>114</v>
      </c>
      <c r="C9" s="3">
        <v>33134751</v>
      </c>
      <c r="E9" s="7">
        <v>1.4673663670622431E-2</v>
      </c>
      <c r="G9" s="7">
        <v>6.6414397625828001E-4</v>
      </c>
      <c r="I9" s="3"/>
      <c r="K9" s="3"/>
    </row>
    <row r="10" spans="1:11" ht="22.5">
      <c r="A10" s="2" t="s">
        <v>111</v>
      </c>
      <c r="C10" s="3">
        <v>5245502</v>
      </c>
      <c r="E10" s="7">
        <v>2.3229609340229326E-3</v>
      </c>
      <c r="G10" s="7">
        <v>1.0513942162265714E-4</v>
      </c>
      <c r="I10" s="3"/>
      <c r="K10" s="3"/>
    </row>
    <row r="11" spans="1:11" ht="22.5" thickBot="1">
      <c r="C11" s="4">
        <f>SUM(C7:C10)</f>
        <v>2258110299</v>
      </c>
      <c r="E11" s="18">
        <f>SUM(E7:E10)</f>
        <v>1</v>
      </c>
      <c r="G11" s="18">
        <f>SUM(G7:G10)</f>
        <v>4.5260951263857631E-2</v>
      </c>
      <c r="I11" s="5"/>
      <c r="K11" s="3"/>
    </row>
    <row r="12" spans="1:11" ht="22.5" thickTop="1">
      <c r="C12" s="20"/>
      <c r="E12" s="6"/>
    </row>
    <row r="13" spans="1:11">
      <c r="C13" s="20"/>
    </row>
    <row r="14" spans="1:11">
      <c r="C14" s="20"/>
    </row>
    <row r="15" spans="1:11">
      <c r="C15" s="20"/>
    </row>
    <row r="16" spans="1:11">
      <c r="C16" s="20"/>
    </row>
    <row r="17" spans="3:3">
      <c r="C17" s="20"/>
    </row>
    <row r="18" spans="3:3">
      <c r="C18" s="20"/>
    </row>
    <row r="19" spans="3:3">
      <c r="C19" s="20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O18" sqref="O18"/>
    </sheetView>
  </sheetViews>
  <sheetFormatPr defaultRowHeight="21.75"/>
  <cols>
    <col min="1" max="1" width="24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customWidth="1"/>
    <col min="8" max="8" width="1" style="1" customWidth="1"/>
    <col min="9" max="9" width="11.285156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2.5703125" style="1" bestFit="1" customWidth="1"/>
    <col min="14" max="14" width="1" style="1" customWidth="1"/>
    <col min="15" max="15" width="12.42578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12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2.5">
      <c r="A3" s="23" t="s">
        <v>75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2.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2.5">
      <c r="A6" s="22" t="s">
        <v>76</v>
      </c>
      <c r="B6" s="22" t="s">
        <v>76</v>
      </c>
      <c r="C6" s="22" t="s">
        <v>76</v>
      </c>
      <c r="D6" s="22" t="s">
        <v>76</v>
      </c>
      <c r="E6" s="22" t="s">
        <v>76</v>
      </c>
      <c r="F6" s="22" t="s">
        <v>76</v>
      </c>
      <c r="G6" s="22" t="s">
        <v>76</v>
      </c>
      <c r="I6" s="22" t="s">
        <v>77</v>
      </c>
      <c r="J6" s="22" t="s">
        <v>77</v>
      </c>
      <c r="K6" s="22" t="s">
        <v>77</v>
      </c>
      <c r="L6" s="22" t="s">
        <v>77</v>
      </c>
      <c r="M6" s="22" t="s">
        <v>77</v>
      </c>
      <c r="O6" s="22" t="s">
        <v>78</v>
      </c>
      <c r="P6" s="22" t="s">
        <v>78</v>
      </c>
      <c r="Q6" s="22" t="s">
        <v>78</v>
      </c>
      <c r="R6" s="22" t="s">
        <v>78</v>
      </c>
      <c r="S6" s="22" t="s">
        <v>78</v>
      </c>
    </row>
    <row r="7" spans="1:19" ht="22.5">
      <c r="A7" s="22" t="s">
        <v>79</v>
      </c>
      <c r="C7" s="22" t="s">
        <v>80</v>
      </c>
      <c r="E7" s="22" t="s">
        <v>40</v>
      </c>
      <c r="G7" s="22" t="s">
        <v>41</v>
      </c>
      <c r="I7" s="22" t="s">
        <v>81</v>
      </c>
      <c r="K7" s="22" t="s">
        <v>82</v>
      </c>
      <c r="M7" s="22" t="s">
        <v>83</v>
      </c>
      <c r="O7" s="22" t="s">
        <v>81</v>
      </c>
      <c r="Q7" s="22" t="s">
        <v>82</v>
      </c>
      <c r="S7" s="22" t="s">
        <v>83</v>
      </c>
    </row>
    <row r="8" spans="1:19" ht="22.5">
      <c r="A8" s="2" t="s">
        <v>68</v>
      </c>
      <c r="C8" s="3">
        <v>17</v>
      </c>
      <c r="E8" s="1" t="s">
        <v>116</v>
      </c>
      <c r="G8" s="1">
        <v>8</v>
      </c>
      <c r="I8" s="3">
        <v>33134751</v>
      </c>
      <c r="K8" s="3">
        <v>0</v>
      </c>
      <c r="M8" s="3">
        <v>33134751</v>
      </c>
      <c r="O8" s="3">
        <v>236390032</v>
      </c>
      <c r="Q8" s="3">
        <v>0</v>
      </c>
      <c r="S8" s="3">
        <v>236390032</v>
      </c>
    </row>
    <row r="9" spans="1:19" ht="22.5" thickBot="1">
      <c r="I9" s="4">
        <f>SUM(I8)</f>
        <v>33134751</v>
      </c>
      <c r="K9" s="4">
        <f>SUM(K8)</f>
        <v>0</v>
      </c>
      <c r="M9" s="4">
        <f>SUM(M8)</f>
        <v>33134751</v>
      </c>
      <c r="O9" s="4">
        <f>SUM(O8)</f>
        <v>236390032</v>
      </c>
      <c r="Q9" s="4">
        <f>SUM(Q8)</f>
        <v>0</v>
      </c>
      <c r="S9" s="4">
        <f>SUM(S8)</f>
        <v>236390032</v>
      </c>
    </row>
    <row r="10" spans="1:19" ht="22.5" thickTop="1">
      <c r="M10" s="3"/>
      <c r="S1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W39"/>
  <sheetViews>
    <sheetView rightToLeft="1" topLeftCell="A8" workbookViewId="0">
      <selection activeCell="Q26" sqref="Q26:Q30"/>
    </sheetView>
  </sheetViews>
  <sheetFormatPr defaultRowHeight="21.75"/>
  <cols>
    <col min="1" max="1" width="35.57031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30.28515625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8.28515625" style="13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30.28515625" style="1" bestFit="1" customWidth="1"/>
    <col min="18" max="18" width="1" style="1" customWidth="1"/>
    <col min="19" max="19" width="13.7109375" style="1" bestFit="1" customWidth="1"/>
    <col min="20" max="21" width="9.140625" style="1"/>
    <col min="22" max="22" width="13.7109375" style="1" bestFit="1" customWidth="1"/>
    <col min="23" max="16384" width="9.140625" style="1"/>
  </cols>
  <sheetData>
    <row r="2" spans="1:23" ht="22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3" ht="22.5">
      <c r="A3" s="23" t="s">
        <v>75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23" ht="22.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23" ht="22.5">
      <c r="A6" s="21" t="s">
        <v>3</v>
      </c>
      <c r="C6" s="22" t="s">
        <v>77</v>
      </c>
      <c r="D6" s="22" t="s">
        <v>77</v>
      </c>
      <c r="E6" s="22" t="s">
        <v>77</v>
      </c>
      <c r="F6" s="22" t="s">
        <v>77</v>
      </c>
      <c r="G6" s="22" t="s">
        <v>77</v>
      </c>
      <c r="H6" s="22" t="s">
        <v>77</v>
      </c>
      <c r="I6" s="22" t="s">
        <v>77</v>
      </c>
      <c r="K6" s="22" t="s">
        <v>78</v>
      </c>
      <c r="L6" s="22" t="s">
        <v>78</v>
      </c>
      <c r="M6" s="22" t="s">
        <v>78</v>
      </c>
      <c r="N6" s="22" t="s">
        <v>78</v>
      </c>
      <c r="O6" s="22" t="s">
        <v>78</v>
      </c>
      <c r="P6" s="22" t="s">
        <v>78</v>
      </c>
      <c r="Q6" s="22" t="s">
        <v>78</v>
      </c>
    </row>
    <row r="7" spans="1:23" ht="22.5">
      <c r="A7" s="22" t="s">
        <v>3</v>
      </c>
      <c r="C7" s="22" t="s">
        <v>7</v>
      </c>
      <c r="E7" s="22" t="s">
        <v>85</v>
      </c>
      <c r="G7" s="22" t="s">
        <v>86</v>
      </c>
      <c r="I7" s="22" t="s">
        <v>87</v>
      </c>
      <c r="K7" s="22" t="s">
        <v>7</v>
      </c>
      <c r="M7" s="24" t="s">
        <v>85</v>
      </c>
      <c r="O7" s="22" t="s">
        <v>86</v>
      </c>
      <c r="Q7" s="22" t="s">
        <v>87</v>
      </c>
    </row>
    <row r="8" spans="1:23" ht="22.5">
      <c r="A8" s="2" t="s">
        <v>26</v>
      </c>
      <c r="C8" s="5">
        <v>231763</v>
      </c>
      <c r="D8" s="5"/>
      <c r="E8" s="5">
        <v>946474639</v>
      </c>
      <c r="F8" s="5"/>
      <c r="G8" s="5">
        <v>984720692</v>
      </c>
      <c r="H8" s="5"/>
      <c r="I8" s="5">
        <v>-38246053</v>
      </c>
      <c r="J8" s="5"/>
      <c r="K8" s="5">
        <v>231763</v>
      </c>
      <c r="L8" s="5"/>
      <c r="M8" s="11">
        <v>946474639</v>
      </c>
      <c r="N8" s="5"/>
      <c r="O8" s="5">
        <v>1257941683</v>
      </c>
      <c r="P8" s="5"/>
      <c r="Q8" s="5">
        <v>-311467044</v>
      </c>
      <c r="S8" s="5"/>
      <c r="T8" s="5"/>
      <c r="V8" s="5"/>
      <c r="W8" s="5"/>
    </row>
    <row r="9" spans="1:23" ht="22.5">
      <c r="A9" s="2" t="s">
        <v>30</v>
      </c>
      <c r="C9" s="5">
        <v>122974</v>
      </c>
      <c r="D9" s="5"/>
      <c r="E9" s="5">
        <v>2112474524</v>
      </c>
      <c r="F9" s="5"/>
      <c r="G9" s="5">
        <v>1838036796</v>
      </c>
      <c r="H9" s="5"/>
      <c r="I9" s="5">
        <v>274437728</v>
      </c>
      <c r="J9" s="5"/>
      <c r="K9" s="5">
        <v>122974</v>
      </c>
      <c r="L9" s="5"/>
      <c r="M9" s="11">
        <v>2112474524</v>
      </c>
      <c r="N9" s="5"/>
      <c r="O9" s="5">
        <v>1844317794</v>
      </c>
      <c r="P9" s="5"/>
      <c r="Q9" s="5">
        <v>268156730</v>
      </c>
      <c r="S9" s="5"/>
      <c r="T9" s="5"/>
      <c r="V9" s="5"/>
      <c r="W9" s="5"/>
    </row>
    <row r="10" spans="1:23" ht="22.5">
      <c r="A10" s="2" t="s">
        <v>17</v>
      </c>
      <c r="C10" s="5">
        <v>157328</v>
      </c>
      <c r="D10" s="5"/>
      <c r="E10" s="5">
        <v>1521785019</v>
      </c>
      <c r="F10" s="5"/>
      <c r="G10" s="5">
        <v>1474864618</v>
      </c>
      <c r="H10" s="5"/>
      <c r="I10" s="5">
        <v>46920401</v>
      </c>
      <c r="J10" s="5"/>
      <c r="K10" s="5">
        <v>157328</v>
      </c>
      <c r="L10" s="5"/>
      <c r="M10" s="11">
        <v>1521785019</v>
      </c>
      <c r="N10" s="5"/>
      <c r="O10" s="5">
        <v>1486078428</v>
      </c>
      <c r="P10" s="5"/>
      <c r="Q10" s="5">
        <v>35706591</v>
      </c>
      <c r="S10" s="5"/>
      <c r="T10" s="5"/>
      <c r="V10" s="5"/>
      <c r="W10" s="5"/>
    </row>
    <row r="11" spans="1:23" ht="22.5">
      <c r="A11" s="2" t="s">
        <v>19</v>
      </c>
      <c r="C11" s="5">
        <v>233616</v>
      </c>
      <c r="D11" s="5"/>
      <c r="E11" s="5">
        <v>1816116813</v>
      </c>
      <c r="F11" s="5"/>
      <c r="G11" s="5">
        <v>1472401611</v>
      </c>
      <c r="H11" s="5"/>
      <c r="I11" s="5">
        <v>343715202</v>
      </c>
      <c r="J11" s="5"/>
      <c r="K11" s="5">
        <v>233616</v>
      </c>
      <c r="L11" s="5"/>
      <c r="M11" s="11">
        <v>1816116813</v>
      </c>
      <c r="N11" s="5"/>
      <c r="O11" s="5">
        <v>1748417640</v>
      </c>
      <c r="P11" s="5"/>
      <c r="Q11" s="5">
        <v>67699173</v>
      </c>
      <c r="S11" s="5"/>
      <c r="T11" s="5"/>
      <c r="V11" s="5"/>
      <c r="W11" s="5"/>
    </row>
    <row r="12" spans="1:23" ht="22.5">
      <c r="A12" s="2" t="s">
        <v>23</v>
      </c>
      <c r="C12" s="5">
        <v>150000</v>
      </c>
      <c r="D12" s="5"/>
      <c r="E12" s="5">
        <v>1787906835</v>
      </c>
      <c r="F12" s="5"/>
      <c r="G12" s="5">
        <v>1529935290</v>
      </c>
      <c r="H12" s="5"/>
      <c r="I12" s="5">
        <v>257971545</v>
      </c>
      <c r="J12" s="5"/>
      <c r="K12" s="5">
        <v>150000</v>
      </c>
      <c r="L12" s="5"/>
      <c r="M12" s="11">
        <v>1787906835</v>
      </c>
      <c r="N12" s="5"/>
      <c r="O12" s="5">
        <v>1343535080</v>
      </c>
      <c r="P12" s="5"/>
      <c r="Q12" s="5">
        <v>444371755</v>
      </c>
      <c r="S12" s="5"/>
      <c r="T12" s="5"/>
      <c r="V12" s="5"/>
      <c r="W12" s="5"/>
    </row>
    <row r="13" spans="1:23" ht="22.5">
      <c r="A13" s="2" t="s">
        <v>22</v>
      </c>
      <c r="C13" s="5">
        <v>74646</v>
      </c>
      <c r="D13" s="5"/>
      <c r="E13" s="5">
        <v>745551049</v>
      </c>
      <c r="F13" s="5"/>
      <c r="G13" s="5">
        <v>764251044</v>
      </c>
      <c r="H13" s="5"/>
      <c r="I13" s="5">
        <v>-18699995</v>
      </c>
      <c r="J13" s="5"/>
      <c r="K13" s="5">
        <v>74646</v>
      </c>
      <c r="L13" s="5"/>
      <c r="M13" s="11">
        <v>745551048</v>
      </c>
      <c r="N13" s="5"/>
      <c r="O13" s="5">
        <v>598323432</v>
      </c>
      <c r="P13" s="5"/>
      <c r="Q13" s="5">
        <v>147227616</v>
      </c>
      <c r="S13" s="5"/>
      <c r="T13" s="5"/>
      <c r="V13" s="5"/>
      <c r="W13" s="5"/>
    </row>
    <row r="14" spans="1:23" ht="22.5">
      <c r="A14" s="2" t="s">
        <v>18</v>
      </c>
      <c r="C14" s="5">
        <v>182139</v>
      </c>
      <c r="D14" s="5"/>
      <c r="E14" s="5">
        <v>1795995650</v>
      </c>
      <c r="F14" s="5"/>
      <c r="G14" s="5">
        <v>1557350397</v>
      </c>
      <c r="H14" s="5"/>
      <c r="I14" s="5">
        <v>238645253</v>
      </c>
      <c r="J14" s="5"/>
      <c r="K14" s="5">
        <v>182139</v>
      </c>
      <c r="L14" s="5"/>
      <c r="M14" s="11">
        <v>1795995655</v>
      </c>
      <c r="N14" s="5"/>
      <c r="O14" s="5">
        <v>1423740146</v>
      </c>
      <c r="P14" s="5"/>
      <c r="Q14" s="5">
        <f>M14-O14</f>
        <v>372255509</v>
      </c>
      <c r="S14" s="5"/>
      <c r="T14" s="5"/>
      <c r="V14" s="5"/>
      <c r="W14" s="5"/>
    </row>
    <row r="15" spans="1:23" ht="22.5">
      <c r="A15" s="2" t="s">
        <v>31</v>
      </c>
      <c r="C15" s="5">
        <v>71319</v>
      </c>
      <c r="D15" s="5"/>
      <c r="E15" s="5">
        <v>950400171</v>
      </c>
      <c r="F15" s="5"/>
      <c r="G15" s="5">
        <v>882036086</v>
      </c>
      <c r="H15" s="5"/>
      <c r="I15" s="5">
        <v>68364085</v>
      </c>
      <c r="J15" s="5"/>
      <c r="K15" s="5">
        <v>71319</v>
      </c>
      <c r="L15" s="5"/>
      <c r="M15" s="11">
        <v>950400171</v>
      </c>
      <c r="N15" s="5"/>
      <c r="O15" s="5">
        <v>878713919</v>
      </c>
      <c r="P15" s="5"/>
      <c r="Q15" s="5">
        <v>71686252</v>
      </c>
      <c r="S15" s="5"/>
      <c r="T15" s="5"/>
      <c r="V15" s="5"/>
      <c r="W15" s="5"/>
    </row>
    <row r="16" spans="1:23" ht="22.5">
      <c r="A16" s="2" t="s">
        <v>28</v>
      </c>
      <c r="C16" s="5">
        <v>55101</v>
      </c>
      <c r="D16" s="5"/>
      <c r="E16" s="5">
        <v>3430101619</v>
      </c>
      <c r="F16" s="5"/>
      <c r="G16" s="5">
        <v>3455298788</v>
      </c>
      <c r="H16" s="5"/>
      <c r="I16" s="5">
        <v>-25197169</v>
      </c>
      <c r="J16" s="5"/>
      <c r="K16" s="5">
        <v>55101</v>
      </c>
      <c r="L16" s="5"/>
      <c r="M16" s="11">
        <v>3430101618</v>
      </c>
      <c r="N16" s="5"/>
      <c r="O16" s="5">
        <v>3177582161</v>
      </c>
      <c r="P16" s="5"/>
      <c r="Q16" s="5">
        <v>252519457</v>
      </c>
      <c r="S16" s="5"/>
      <c r="T16" s="5"/>
      <c r="V16" s="5"/>
      <c r="W16" s="5"/>
    </row>
    <row r="17" spans="1:23" ht="22.5">
      <c r="A17" s="2" t="s">
        <v>25</v>
      </c>
      <c r="C17" s="5">
        <v>60910</v>
      </c>
      <c r="D17" s="5"/>
      <c r="E17" s="5">
        <v>1056013628</v>
      </c>
      <c r="F17" s="5"/>
      <c r="G17" s="5">
        <v>1097188470</v>
      </c>
      <c r="H17" s="5"/>
      <c r="I17" s="5">
        <v>-41174842</v>
      </c>
      <c r="J17" s="5"/>
      <c r="K17" s="5">
        <v>60910</v>
      </c>
      <c r="L17" s="5"/>
      <c r="M17" s="11">
        <v>1056013627</v>
      </c>
      <c r="N17" s="5"/>
      <c r="O17" s="5">
        <v>753257426</v>
      </c>
      <c r="P17" s="5"/>
      <c r="Q17" s="5">
        <v>302756201</v>
      </c>
      <c r="S17" s="5"/>
      <c r="T17" s="5"/>
      <c r="V17" s="5"/>
      <c r="W17" s="5"/>
    </row>
    <row r="18" spans="1:23" ht="22.5">
      <c r="A18" s="2" t="s">
        <v>24</v>
      </c>
      <c r="C18" s="5">
        <v>42447</v>
      </c>
      <c r="D18" s="5"/>
      <c r="E18" s="5">
        <v>930443568</v>
      </c>
      <c r="F18" s="5"/>
      <c r="G18" s="5">
        <v>998380716</v>
      </c>
      <c r="H18" s="5"/>
      <c r="I18" s="5">
        <v>-67937148</v>
      </c>
      <c r="J18" s="5"/>
      <c r="K18" s="5">
        <v>42447</v>
      </c>
      <c r="L18" s="5"/>
      <c r="M18" s="11">
        <v>930443567</v>
      </c>
      <c r="N18" s="5"/>
      <c r="O18" s="5">
        <v>812713972</v>
      </c>
      <c r="P18" s="5"/>
      <c r="Q18" s="5">
        <v>117729595</v>
      </c>
      <c r="S18" s="5"/>
      <c r="T18" s="5"/>
      <c r="V18" s="5"/>
      <c r="W18" s="5"/>
    </row>
    <row r="19" spans="1:23" ht="22.5">
      <c r="A19" s="2" t="s">
        <v>32</v>
      </c>
      <c r="C19" s="5">
        <v>97057</v>
      </c>
      <c r="D19" s="5"/>
      <c r="E19" s="5">
        <v>1867956072</v>
      </c>
      <c r="F19" s="5"/>
      <c r="G19" s="5">
        <v>1976637216</v>
      </c>
      <c r="H19" s="5"/>
      <c r="I19" s="5">
        <v>-108681144</v>
      </c>
      <c r="J19" s="5"/>
      <c r="K19" s="5">
        <v>97057</v>
      </c>
      <c r="L19" s="5"/>
      <c r="M19" s="11">
        <v>1867956072</v>
      </c>
      <c r="N19" s="5"/>
      <c r="O19" s="5">
        <v>2194082719</v>
      </c>
      <c r="P19" s="5"/>
      <c r="Q19" s="5">
        <v>-326126647</v>
      </c>
      <c r="S19" s="5"/>
      <c r="T19" s="5"/>
      <c r="V19" s="5"/>
      <c r="W19" s="5"/>
    </row>
    <row r="20" spans="1:23" ht="22.5">
      <c r="A20" s="2" t="s">
        <v>16</v>
      </c>
      <c r="C20" s="5">
        <v>53906</v>
      </c>
      <c r="D20" s="5"/>
      <c r="E20" s="5">
        <v>1768420290</v>
      </c>
      <c r="F20" s="5"/>
      <c r="G20" s="5">
        <v>1559961050</v>
      </c>
      <c r="H20" s="5"/>
      <c r="I20" s="5">
        <v>208459240</v>
      </c>
      <c r="J20" s="5"/>
      <c r="K20" s="5">
        <v>53906</v>
      </c>
      <c r="L20" s="5"/>
      <c r="M20" s="11">
        <v>1768420290</v>
      </c>
      <c r="N20" s="5"/>
      <c r="O20" s="5">
        <v>1238216537</v>
      </c>
      <c r="P20" s="5"/>
      <c r="Q20" s="5">
        <v>530203753</v>
      </c>
      <c r="S20" s="5"/>
      <c r="T20" s="5"/>
      <c r="V20" s="5"/>
      <c r="W20" s="5"/>
    </row>
    <row r="21" spans="1:23" ht="22.5">
      <c r="A21" s="2" t="s">
        <v>29</v>
      </c>
      <c r="C21" s="5">
        <v>145982</v>
      </c>
      <c r="D21" s="5"/>
      <c r="E21" s="5">
        <v>2056381092</v>
      </c>
      <c r="F21" s="5"/>
      <c r="G21" s="5">
        <v>1770490425</v>
      </c>
      <c r="H21" s="5"/>
      <c r="I21" s="5">
        <v>285890667</v>
      </c>
      <c r="J21" s="5"/>
      <c r="K21" s="5">
        <v>145982</v>
      </c>
      <c r="L21" s="5"/>
      <c r="M21" s="11">
        <v>2056381093</v>
      </c>
      <c r="N21" s="5"/>
      <c r="O21" s="5">
        <v>2062354510</v>
      </c>
      <c r="P21" s="5"/>
      <c r="Q21" s="5">
        <v>-5973417</v>
      </c>
      <c r="S21" s="5"/>
      <c r="T21" s="5"/>
      <c r="V21" s="5"/>
      <c r="W21" s="5"/>
    </row>
    <row r="22" spans="1:23" ht="22.5">
      <c r="A22" s="2" t="s">
        <v>27</v>
      </c>
      <c r="C22" s="5">
        <v>125315</v>
      </c>
      <c r="D22" s="5"/>
      <c r="E22" s="5">
        <v>1943399556</v>
      </c>
      <c r="F22" s="5"/>
      <c r="G22" s="5">
        <v>1602237700</v>
      </c>
      <c r="H22" s="5"/>
      <c r="I22" s="5">
        <v>341161856</v>
      </c>
      <c r="J22" s="5"/>
      <c r="K22" s="5">
        <v>125315</v>
      </c>
      <c r="L22" s="5"/>
      <c r="M22" s="11">
        <v>1943399556</v>
      </c>
      <c r="N22" s="5"/>
      <c r="O22" s="5">
        <v>1877780401</v>
      </c>
      <c r="P22" s="5"/>
      <c r="Q22" s="5">
        <v>65619155</v>
      </c>
      <c r="S22" s="5"/>
      <c r="T22" s="5"/>
      <c r="V22" s="5"/>
      <c r="W22" s="5"/>
    </row>
    <row r="23" spans="1:23" ht="22.5">
      <c r="A23" s="2" t="s">
        <v>15</v>
      </c>
      <c r="C23" s="5">
        <v>311717</v>
      </c>
      <c r="D23" s="5"/>
      <c r="E23" s="5">
        <v>1335587053</v>
      </c>
      <c r="F23" s="5"/>
      <c r="G23" s="5">
        <v>1239523947</v>
      </c>
      <c r="H23" s="5"/>
      <c r="I23" s="5">
        <v>96063106</v>
      </c>
      <c r="J23" s="5"/>
      <c r="K23" s="5">
        <v>311717</v>
      </c>
      <c r="L23" s="5"/>
      <c r="M23" s="11">
        <v>1335587054</v>
      </c>
      <c r="N23" s="5"/>
      <c r="O23" s="5">
        <v>1593828265</v>
      </c>
      <c r="P23" s="5"/>
      <c r="Q23" s="5">
        <v>-258241211</v>
      </c>
      <c r="S23" s="5"/>
      <c r="T23" s="5"/>
      <c r="V23" s="5"/>
      <c r="W23" s="5"/>
    </row>
    <row r="24" spans="1:23" ht="22.5">
      <c r="A24" s="2" t="s">
        <v>20</v>
      </c>
      <c r="C24" s="5">
        <v>224533</v>
      </c>
      <c r="D24" s="5"/>
      <c r="E24" s="5">
        <v>1691935597</v>
      </c>
      <c r="F24" s="5"/>
      <c r="G24" s="5">
        <v>1586997204</v>
      </c>
      <c r="H24" s="5"/>
      <c r="I24" s="5">
        <f>E24-G24</f>
        <v>104938393</v>
      </c>
      <c r="J24" s="5"/>
      <c r="K24" s="5">
        <v>224533</v>
      </c>
      <c r="L24" s="5"/>
      <c r="M24" s="11">
        <v>1691935594</v>
      </c>
      <c r="N24" s="5"/>
      <c r="O24" s="5">
        <v>1288117111</v>
      </c>
      <c r="P24" s="5"/>
      <c r="Q24" s="5">
        <v>403818483</v>
      </c>
      <c r="S24" s="5"/>
      <c r="T24" s="5"/>
      <c r="V24" s="5"/>
      <c r="W24" s="5"/>
    </row>
    <row r="25" spans="1:23" ht="22.5">
      <c r="A25" s="2" t="s">
        <v>21</v>
      </c>
      <c r="C25" s="5">
        <v>0</v>
      </c>
      <c r="D25" s="5"/>
      <c r="E25" s="5">
        <v>0</v>
      </c>
      <c r="F25" s="5"/>
      <c r="G25" s="5">
        <v>4950894</v>
      </c>
      <c r="H25" s="5"/>
      <c r="I25" s="5">
        <v>-4950894</v>
      </c>
      <c r="J25" s="5"/>
      <c r="K25" s="5">
        <v>0</v>
      </c>
      <c r="L25" s="5"/>
      <c r="M25" s="11">
        <v>0</v>
      </c>
      <c r="N25" s="5"/>
      <c r="O25" s="5">
        <v>0</v>
      </c>
      <c r="P25" s="5"/>
      <c r="Q25" s="5">
        <v>0</v>
      </c>
      <c r="S25" s="5"/>
      <c r="T25" s="5"/>
      <c r="V25" s="5"/>
      <c r="W25" s="5"/>
    </row>
    <row r="26" spans="1:23" ht="22.5">
      <c r="A26" s="2" t="s">
        <v>43</v>
      </c>
      <c r="C26" s="5">
        <v>3856</v>
      </c>
      <c r="D26" s="5"/>
      <c r="E26" s="5">
        <v>3571566360</v>
      </c>
      <c r="F26" s="5"/>
      <c r="G26" s="5">
        <v>3508674833</v>
      </c>
      <c r="H26" s="5"/>
      <c r="I26" s="5">
        <v>62891527</v>
      </c>
      <c r="J26" s="5"/>
      <c r="K26" s="5">
        <v>3856</v>
      </c>
      <c r="L26" s="5"/>
      <c r="M26" s="11">
        <v>3571566360</v>
      </c>
      <c r="N26" s="5"/>
      <c r="O26" s="5">
        <v>3376885220</v>
      </c>
      <c r="P26" s="5"/>
      <c r="Q26" s="5">
        <v>194681140</v>
      </c>
      <c r="S26" s="5"/>
      <c r="T26" s="5"/>
      <c r="V26" s="5"/>
      <c r="W26" s="5"/>
    </row>
    <row r="27" spans="1:23" ht="22.5">
      <c r="A27" s="2" t="s">
        <v>53</v>
      </c>
      <c r="C27" s="5">
        <v>4033</v>
      </c>
      <c r="D27" s="5"/>
      <c r="E27" s="5">
        <v>3776236065</v>
      </c>
      <c r="F27" s="5"/>
      <c r="G27" s="5">
        <v>3745977918</v>
      </c>
      <c r="H27" s="5"/>
      <c r="I27" s="5">
        <v>30258147</v>
      </c>
      <c r="J27" s="5"/>
      <c r="K27" s="5">
        <v>4033</v>
      </c>
      <c r="L27" s="5"/>
      <c r="M27" s="11">
        <v>3776236065</v>
      </c>
      <c r="N27" s="5"/>
      <c r="O27" s="5">
        <v>3596985578</v>
      </c>
      <c r="P27" s="5"/>
      <c r="Q27" s="5">
        <v>179250487</v>
      </c>
      <c r="S27" s="5"/>
      <c r="T27" s="5"/>
      <c r="V27" s="5"/>
      <c r="W27" s="5"/>
    </row>
    <row r="28" spans="1:23" ht="22.5">
      <c r="A28" s="2" t="s">
        <v>56</v>
      </c>
      <c r="C28" s="5">
        <v>1223</v>
      </c>
      <c r="D28" s="5"/>
      <c r="E28" s="5">
        <v>1055883762</v>
      </c>
      <c r="F28" s="5"/>
      <c r="G28" s="5">
        <v>1052101708</v>
      </c>
      <c r="H28" s="5"/>
      <c r="I28" s="5">
        <v>3782054</v>
      </c>
      <c r="J28" s="5"/>
      <c r="K28" s="5">
        <v>1223</v>
      </c>
      <c r="L28" s="5"/>
      <c r="M28" s="11">
        <v>1055883762</v>
      </c>
      <c r="N28" s="5"/>
      <c r="O28" s="5">
        <v>1010303477</v>
      </c>
      <c r="P28" s="5"/>
      <c r="Q28" s="5">
        <v>45580285</v>
      </c>
      <c r="S28" s="5"/>
      <c r="T28" s="5"/>
      <c r="V28" s="5"/>
      <c r="W28" s="5"/>
    </row>
    <row r="29" spans="1:23" ht="22.5">
      <c r="A29" s="2" t="s">
        <v>50</v>
      </c>
      <c r="C29" s="5">
        <v>6549</v>
      </c>
      <c r="D29" s="5"/>
      <c r="E29" s="5">
        <v>6154944215</v>
      </c>
      <c r="F29" s="5"/>
      <c r="G29" s="5">
        <v>6100885470</v>
      </c>
      <c r="H29" s="5"/>
      <c r="I29" s="5">
        <f>E29-G29</f>
        <v>54058745</v>
      </c>
      <c r="J29" s="5"/>
      <c r="K29" s="5">
        <v>6549</v>
      </c>
      <c r="L29" s="5"/>
      <c r="M29" s="11">
        <v>6154944214</v>
      </c>
      <c r="N29" s="5"/>
      <c r="O29" s="5">
        <v>5828352397</v>
      </c>
      <c r="P29" s="5"/>
      <c r="Q29" s="5">
        <v>326591817</v>
      </c>
      <c r="S29" s="5"/>
      <c r="T29" s="5"/>
      <c r="V29" s="5"/>
      <c r="W29" s="5"/>
    </row>
    <row r="30" spans="1:23" ht="22.5">
      <c r="A30" s="2" t="s">
        <v>47</v>
      </c>
      <c r="C30" s="5">
        <v>2871</v>
      </c>
      <c r="D30" s="5"/>
      <c r="E30" s="5">
        <v>1990617344</v>
      </c>
      <c r="F30" s="5"/>
      <c r="G30" s="5">
        <v>1947769694</v>
      </c>
      <c r="H30" s="5"/>
      <c r="I30" s="5">
        <v>42847650</v>
      </c>
      <c r="J30" s="5"/>
      <c r="K30" s="5">
        <v>2871</v>
      </c>
      <c r="L30" s="5"/>
      <c r="M30" s="11">
        <v>1990617345</v>
      </c>
      <c r="N30" s="5"/>
      <c r="O30" s="5">
        <v>1995951696</v>
      </c>
      <c r="P30" s="5"/>
      <c r="Q30" s="5">
        <v>-5334351</v>
      </c>
      <c r="S30" s="5"/>
      <c r="T30" s="5"/>
      <c r="V30" s="5"/>
      <c r="W30" s="5"/>
    </row>
    <row r="31" spans="1:23" ht="22.5" thickBot="1">
      <c r="C31" s="5"/>
      <c r="D31" s="5"/>
      <c r="E31" s="10">
        <f>SUM(E8:E30)</f>
        <v>44306190921</v>
      </c>
      <c r="F31" s="5"/>
      <c r="G31" s="10">
        <f>SUM(G8:G30)</f>
        <v>42150672567</v>
      </c>
      <c r="H31" s="5"/>
      <c r="I31" s="10">
        <f>SUM(I8:I30)</f>
        <v>2155518354</v>
      </c>
      <c r="J31" s="5"/>
      <c r="K31" s="5"/>
      <c r="L31" s="5"/>
      <c r="M31" s="12">
        <f>SUM(M8:M30)</f>
        <v>44306190921</v>
      </c>
      <c r="N31" s="5"/>
      <c r="O31" s="10">
        <f>SUM(O8:O30)</f>
        <v>41387479592</v>
      </c>
      <c r="P31" s="5"/>
      <c r="Q31" s="10">
        <f>SUM(Q8:Q30)</f>
        <v>2918711329</v>
      </c>
    </row>
    <row r="32" spans="1:23" ht="22.5" thickTop="1">
      <c r="I32" s="5"/>
      <c r="Q32" s="5"/>
    </row>
    <row r="33" spans="4:17">
      <c r="E33" s="5"/>
      <c r="F33" s="5"/>
      <c r="G33" s="5"/>
      <c r="H33" s="5"/>
      <c r="I33" s="5"/>
      <c r="J33" s="5"/>
      <c r="K33" s="5"/>
      <c r="L33" s="5"/>
      <c r="M33" s="11"/>
      <c r="N33" s="11"/>
      <c r="O33" s="11"/>
      <c r="P33" s="11"/>
      <c r="Q33" s="17"/>
    </row>
    <row r="34" spans="4:17">
      <c r="D34" s="3">
        <f t="shared" ref="D34" si="0">SUM(D8:D25)</f>
        <v>0</v>
      </c>
      <c r="E34" s="3"/>
      <c r="F34" s="3"/>
      <c r="G34" s="3"/>
      <c r="H34" s="3"/>
      <c r="I34" s="3"/>
      <c r="M34" s="14"/>
      <c r="O34" s="3"/>
      <c r="Q34" s="3"/>
    </row>
    <row r="35" spans="4:17">
      <c r="G35" s="3"/>
      <c r="I35" s="3"/>
      <c r="O35" s="3"/>
      <c r="P35" s="3"/>
      <c r="Q35" s="3"/>
    </row>
    <row r="36" spans="4:17">
      <c r="I36" s="3"/>
    </row>
    <row r="37" spans="4:17">
      <c r="E37" s="5"/>
      <c r="F37" s="5"/>
      <c r="G37" s="5"/>
      <c r="H37" s="5"/>
      <c r="I37" s="5"/>
      <c r="J37" s="5"/>
      <c r="K37" s="5"/>
      <c r="L37" s="5"/>
      <c r="M37" s="11"/>
      <c r="N37" s="5"/>
      <c r="O37" s="5"/>
      <c r="P37" s="5"/>
      <c r="Q37" s="5"/>
    </row>
    <row r="38" spans="4:17">
      <c r="G38" s="3"/>
      <c r="I38" s="3"/>
      <c r="O38" s="3"/>
      <c r="Q38" s="3"/>
    </row>
    <row r="39" spans="4:17">
      <c r="G39" s="3"/>
      <c r="I39" s="3"/>
      <c r="O39" s="5"/>
      <c r="P39" s="5"/>
      <c r="Q39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9"/>
  <sheetViews>
    <sheetView rightToLeft="1" topLeftCell="A4" workbookViewId="0">
      <selection activeCell="Q8" sqref="Q8:Q25"/>
    </sheetView>
  </sheetViews>
  <sheetFormatPr defaultRowHeight="21.75"/>
  <cols>
    <col min="1" max="1" width="35.28515625" style="1" bestFit="1" customWidth="1"/>
    <col min="2" max="2" width="1" style="1" customWidth="1"/>
    <col min="3" max="3" width="7.28515625" style="1" bestFit="1" customWidth="1"/>
    <col min="4" max="4" width="1" style="1" customWidth="1"/>
    <col min="5" max="5" width="13.710937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6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2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2.5">
      <c r="A3" s="23" t="s">
        <v>75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2.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2.5">
      <c r="A6" s="21" t="s">
        <v>3</v>
      </c>
      <c r="C6" s="22" t="s">
        <v>77</v>
      </c>
      <c r="D6" s="22" t="s">
        <v>77</v>
      </c>
      <c r="E6" s="22" t="s">
        <v>77</v>
      </c>
      <c r="F6" s="22" t="s">
        <v>77</v>
      </c>
      <c r="G6" s="22" t="s">
        <v>77</v>
      </c>
      <c r="H6" s="22" t="s">
        <v>77</v>
      </c>
      <c r="I6" s="22" t="s">
        <v>77</v>
      </c>
      <c r="K6" s="22" t="s">
        <v>78</v>
      </c>
      <c r="L6" s="22" t="s">
        <v>78</v>
      </c>
      <c r="M6" s="22" t="s">
        <v>78</v>
      </c>
      <c r="N6" s="22" t="s">
        <v>78</v>
      </c>
      <c r="O6" s="22" t="s">
        <v>78</v>
      </c>
      <c r="P6" s="22" t="s">
        <v>78</v>
      </c>
      <c r="Q6" s="22" t="s">
        <v>78</v>
      </c>
    </row>
    <row r="7" spans="1:17" ht="22.5">
      <c r="A7" s="22" t="s">
        <v>3</v>
      </c>
      <c r="C7" s="22" t="s">
        <v>7</v>
      </c>
      <c r="E7" s="22" t="s">
        <v>85</v>
      </c>
      <c r="G7" s="22" t="s">
        <v>86</v>
      </c>
      <c r="I7" s="22" t="s">
        <v>88</v>
      </c>
      <c r="K7" s="22" t="s">
        <v>7</v>
      </c>
      <c r="M7" s="22" t="s">
        <v>85</v>
      </c>
      <c r="O7" s="22" t="s">
        <v>86</v>
      </c>
      <c r="Q7" s="22" t="s">
        <v>88</v>
      </c>
    </row>
    <row r="8" spans="1:17" ht="22.5">
      <c r="A8" s="2" t="s">
        <v>27</v>
      </c>
      <c r="C8" s="3">
        <v>25057</v>
      </c>
      <c r="E8" s="5">
        <v>393319660</v>
      </c>
      <c r="F8" s="5"/>
      <c r="G8" s="5">
        <v>375466167</v>
      </c>
      <c r="H8" s="5"/>
      <c r="I8" s="5">
        <v>17853493</v>
      </c>
      <c r="J8" s="5"/>
      <c r="K8" s="5">
        <v>25057</v>
      </c>
      <c r="L8" s="5"/>
      <c r="M8" s="5">
        <v>393319660</v>
      </c>
      <c r="N8" s="5"/>
      <c r="O8" s="5">
        <v>375466167</v>
      </c>
      <c r="P8" s="5"/>
      <c r="Q8" s="5">
        <v>17853493</v>
      </c>
    </row>
    <row r="9" spans="1:17" ht="22.5">
      <c r="A9" s="2" t="s">
        <v>33</v>
      </c>
      <c r="C9" s="3">
        <v>31605</v>
      </c>
      <c r="E9" s="5">
        <v>433580096</v>
      </c>
      <c r="F9" s="5"/>
      <c r="G9" s="5">
        <v>392874816</v>
      </c>
      <c r="H9" s="5"/>
      <c r="I9" s="5">
        <v>40705280</v>
      </c>
      <c r="J9" s="5"/>
      <c r="K9" s="5">
        <v>31605</v>
      </c>
      <c r="L9" s="5"/>
      <c r="M9" s="5">
        <v>433580096</v>
      </c>
      <c r="N9" s="5"/>
      <c r="O9" s="5">
        <v>392874816</v>
      </c>
      <c r="P9" s="5"/>
      <c r="Q9" s="5">
        <v>40705280</v>
      </c>
    </row>
    <row r="10" spans="1:17" ht="22.5">
      <c r="A10" s="2" t="s">
        <v>21</v>
      </c>
      <c r="C10" s="3">
        <v>170</v>
      </c>
      <c r="E10" s="5">
        <v>12424788</v>
      </c>
      <c r="F10" s="5"/>
      <c r="G10" s="5">
        <v>6771869</v>
      </c>
      <c r="H10" s="5"/>
      <c r="I10" s="5">
        <v>5652919</v>
      </c>
      <c r="J10" s="5"/>
      <c r="K10" s="5">
        <v>170</v>
      </c>
      <c r="L10" s="5"/>
      <c r="M10" s="5">
        <v>12424788</v>
      </c>
      <c r="N10" s="5"/>
      <c r="O10" s="5">
        <v>6771869</v>
      </c>
      <c r="P10" s="5"/>
      <c r="Q10" s="5">
        <v>5652919</v>
      </c>
    </row>
    <row r="11" spans="1:17" ht="22.5">
      <c r="A11" s="2" t="s">
        <v>28</v>
      </c>
      <c r="C11" s="3">
        <v>0</v>
      </c>
      <c r="E11" s="5">
        <v>0</v>
      </c>
      <c r="F11" s="5"/>
      <c r="G11" s="5">
        <v>0</v>
      </c>
      <c r="H11" s="5"/>
      <c r="I11" s="5">
        <v>0</v>
      </c>
      <c r="J11" s="5"/>
      <c r="K11" s="5">
        <v>889</v>
      </c>
      <c r="L11" s="5"/>
      <c r="M11" s="5">
        <v>58646568</v>
      </c>
      <c r="N11" s="5"/>
      <c r="O11" s="5">
        <v>51267137</v>
      </c>
      <c r="P11" s="5"/>
      <c r="Q11" s="5">
        <v>7379431</v>
      </c>
    </row>
    <row r="12" spans="1:17" ht="22.5">
      <c r="A12" s="2" t="s">
        <v>25</v>
      </c>
      <c r="C12" s="3">
        <v>0</v>
      </c>
      <c r="E12" s="5">
        <v>0</v>
      </c>
      <c r="F12" s="5"/>
      <c r="G12" s="5">
        <v>0</v>
      </c>
      <c r="H12" s="5"/>
      <c r="I12" s="5">
        <v>0</v>
      </c>
      <c r="J12" s="5"/>
      <c r="K12" s="5">
        <v>6912</v>
      </c>
      <c r="L12" s="5"/>
      <c r="M12" s="5">
        <v>133302996</v>
      </c>
      <c r="N12" s="5"/>
      <c r="O12" s="5">
        <v>85478827</v>
      </c>
      <c r="P12" s="5"/>
      <c r="Q12" s="5">
        <v>47824169</v>
      </c>
    </row>
    <row r="13" spans="1:17" ht="22.5">
      <c r="A13" s="2" t="s">
        <v>89</v>
      </c>
      <c r="C13" s="3">
        <v>0</v>
      </c>
      <c r="E13" s="5">
        <v>0</v>
      </c>
      <c r="F13" s="5"/>
      <c r="G13" s="5">
        <v>0</v>
      </c>
      <c r="H13" s="5"/>
      <c r="I13" s="5">
        <v>0</v>
      </c>
      <c r="J13" s="5"/>
      <c r="K13" s="5">
        <v>79123</v>
      </c>
      <c r="L13" s="5"/>
      <c r="M13" s="5">
        <v>1139739435</v>
      </c>
      <c r="N13" s="5"/>
      <c r="O13" s="5">
        <v>1031979387</v>
      </c>
      <c r="P13" s="5"/>
      <c r="Q13" s="5">
        <v>107760048</v>
      </c>
    </row>
    <row r="14" spans="1:17" ht="22.5">
      <c r="A14" s="2" t="s">
        <v>90</v>
      </c>
      <c r="C14" s="3">
        <v>0</v>
      </c>
      <c r="E14" s="5">
        <v>0</v>
      </c>
      <c r="F14" s="5"/>
      <c r="G14" s="5">
        <v>0</v>
      </c>
      <c r="H14" s="5"/>
      <c r="I14" s="5">
        <v>0</v>
      </c>
      <c r="J14" s="5"/>
      <c r="K14" s="5">
        <v>67340</v>
      </c>
      <c r="L14" s="5"/>
      <c r="M14" s="5">
        <v>2026892111</v>
      </c>
      <c r="N14" s="5"/>
      <c r="O14" s="5">
        <v>1500200863</v>
      </c>
      <c r="P14" s="5"/>
      <c r="Q14" s="5">
        <v>526691248</v>
      </c>
    </row>
    <row r="15" spans="1:17" ht="22.5">
      <c r="A15" s="2" t="s">
        <v>32</v>
      </c>
      <c r="C15" s="3">
        <v>0</v>
      </c>
      <c r="E15" s="5">
        <v>0</v>
      </c>
      <c r="F15" s="5"/>
      <c r="G15" s="5">
        <v>0</v>
      </c>
      <c r="H15" s="5"/>
      <c r="I15" s="5">
        <v>0</v>
      </c>
      <c r="J15" s="5"/>
      <c r="K15" s="5">
        <v>5614</v>
      </c>
      <c r="L15" s="5"/>
      <c r="M15" s="5">
        <v>182273292</v>
      </c>
      <c r="N15" s="5"/>
      <c r="O15" s="5">
        <v>153506257</v>
      </c>
      <c r="P15" s="5"/>
      <c r="Q15" s="5">
        <v>28767035</v>
      </c>
    </row>
    <row r="16" spans="1:17" ht="22.5">
      <c r="A16" s="2" t="s">
        <v>91</v>
      </c>
      <c r="C16" s="3">
        <v>0</v>
      </c>
      <c r="E16" s="5">
        <v>0</v>
      </c>
      <c r="F16" s="5"/>
      <c r="G16" s="5">
        <v>0</v>
      </c>
      <c r="H16" s="5"/>
      <c r="I16" s="5">
        <v>0</v>
      </c>
      <c r="J16" s="5"/>
      <c r="K16" s="5">
        <v>131465</v>
      </c>
      <c r="L16" s="5"/>
      <c r="M16" s="5">
        <v>1634752670</v>
      </c>
      <c r="N16" s="5"/>
      <c r="O16" s="5">
        <v>1388159608</v>
      </c>
      <c r="P16" s="5"/>
      <c r="Q16" s="5">
        <v>246593062</v>
      </c>
    </row>
    <row r="17" spans="1:17" ht="22.5">
      <c r="A17" s="2" t="s">
        <v>17</v>
      </c>
      <c r="C17" s="3">
        <v>0</v>
      </c>
      <c r="E17" s="5">
        <v>0</v>
      </c>
      <c r="F17" s="5"/>
      <c r="G17" s="5">
        <v>0</v>
      </c>
      <c r="H17" s="5"/>
      <c r="I17" s="5">
        <v>0</v>
      </c>
      <c r="J17" s="5"/>
      <c r="K17" s="5">
        <v>29730</v>
      </c>
      <c r="L17" s="5"/>
      <c r="M17" s="5">
        <v>302937630</v>
      </c>
      <c r="N17" s="5"/>
      <c r="O17" s="5">
        <v>280821670</v>
      </c>
      <c r="P17" s="5"/>
      <c r="Q17" s="5">
        <v>22115960</v>
      </c>
    </row>
    <row r="18" spans="1:17" ht="22.5">
      <c r="A18" s="2" t="s">
        <v>92</v>
      </c>
      <c r="C18" s="3">
        <v>0</v>
      </c>
      <c r="E18" s="5">
        <v>0</v>
      </c>
      <c r="F18" s="5"/>
      <c r="G18" s="5">
        <v>0</v>
      </c>
      <c r="H18" s="5"/>
      <c r="I18" s="5">
        <v>0</v>
      </c>
      <c r="J18" s="5"/>
      <c r="K18" s="5">
        <v>50073</v>
      </c>
      <c r="L18" s="5"/>
      <c r="M18" s="5">
        <v>245405913</v>
      </c>
      <c r="N18" s="5"/>
      <c r="O18" s="5">
        <v>193198963</v>
      </c>
      <c r="P18" s="5"/>
      <c r="Q18" s="5">
        <v>52206950</v>
      </c>
    </row>
    <row r="19" spans="1:17" ht="22.5">
      <c r="A19" s="2" t="s">
        <v>93</v>
      </c>
      <c r="C19" s="3">
        <v>0</v>
      </c>
      <c r="E19" s="5">
        <v>0</v>
      </c>
      <c r="F19" s="5"/>
      <c r="G19" s="5">
        <v>0</v>
      </c>
      <c r="H19" s="5"/>
      <c r="I19" s="5">
        <v>0</v>
      </c>
      <c r="J19" s="5"/>
      <c r="K19" s="5">
        <v>23745</v>
      </c>
      <c r="L19" s="5"/>
      <c r="M19" s="5">
        <v>1871499109</v>
      </c>
      <c r="N19" s="5"/>
      <c r="O19" s="5">
        <v>1711136739</v>
      </c>
      <c r="P19" s="5"/>
      <c r="Q19" s="5">
        <v>160362370</v>
      </c>
    </row>
    <row r="20" spans="1:17" ht="22.5">
      <c r="A20" s="2" t="s">
        <v>94</v>
      </c>
      <c r="C20" s="3">
        <v>0</v>
      </c>
      <c r="E20" s="5">
        <v>0</v>
      </c>
      <c r="F20" s="5"/>
      <c r="G20" s="5">
        <v>0</v>
      </c>
      <c r="H20" s="5"/>
      <c r="I20" s="5">
        <v>0</v>
      </c>
      <c r="J20" s="5"/>
      <c r="K20" s="5">
        <v>87086</v>
      </c>
      <c r="L20" s="5"/>
      <c r="M20" s="5">
        <v>1300327428</v>
      </c>
      <c r="N20" s="5"/>
      <c r="O20" s="5">
        <v>1583421330</v>
      </c>
      <c r="P20" s="5"/>
      <c r="Q20" s="5">
        <v>-283093902</v>
      </c>
    </row>
    <row r="21" spans="1:17" ht="22.5">
      <c r="A21" s="2" t="s">
        <v>95</v>
      </c>
      <c r="C21" s="3">
        <v>0</v>
      </c>
      <c r="E21" s="5">
        <v>0</v>
      </c>
      <c r="F21" s="5"/>
      <c r="G21" s="5">
        <v>0</v>
      </c>
      <c r="H21" s="5"/>
      <c r="I21" s="5">
        <v>0</v>
      </c>
      <c r="J21" s="5"/>
      <c r="K21" s="5">
        <v>150000</v>
      </c>
      <c r="L21" s="5"/>
      <c r="M21" s="5">
        <v>1193535080</v>
      </c>
      <c r="N21" s="5"/>
      <c r="O21" s="5">
        <v>1193535080</v>
      </c>
      <c r="P21" s="5"/>
      <c r="Q21" s="5">
        <v>0</v>
      </c>
    </row>
    <row r="22" spans="1:17" ht="22.5">
      <c r="A22" s="2" t="s">
        <v>96</v>
      </c>
      <c r="C22" s="3">
        <v>0</v>
      </c>
      <c r="E22" s="5">
        <v>0</v>
      </c>
      <c r="F22" s="5"/>
      <c r="G22" s="5">
        <v>0</v>
      </c>
      <c r="H22" s="5"/>
      <c r="I22" s="5">
        <v>0</v>
      </c>
      <c r="J22" s="5"/>
      <c r="K22" s="5">
        <v>3277</v>
      </c>
      <c r="L22" s="5"/>
      <c r="M22" s="5">
        <v>65639371</v>
      </c>
      <c r="N22" s="5"/>
      <c r="O22" s="5">
        <v>47505263</v>
      </c>
      <c r="P22" s="5"/>
      <c r="Q22" s="5">
        <v>18134108</v>
      </c>
    </row>
    <row r="23" spans="1:17" ht="22.5">
      <c r="A23" s="2" t="s">
        <v>97</v>
      </c>
      <c r="C23" s="3">
        <v>0</v>
      </c>
      <c r="E23" s="5">
        <v>0</v>
      </c>
      <c r="F23" s="5"/>
      <c r="G23" s="5">
        <v>0</v>
      </c>
      <c r="H23" s="5"/>
      <c r="I23" s="5">
        <v>0</v>
      </c>
      <c r="J23" s="5"/>
      <c r="K23" s="5">
        <v>339</v>
      </c>
      <c r="L23" s="5"/>
      <c r="M23" s="5">
        <v>18559110</v>
      </c>
      <c r="N23" s="5"/>
      <c r="O23" s="5">
        <v>8482353</v>
      </c>
      <c r="P23" s="5"/>
      <c r="Q23" s="5">
        <v>10076757</v>
      </c>
    </row>
    <row r="24" spans="1:17" ht="22.5">
      <c r="A24" s="2" t="s">
        <v>98</v>
      </c>
      <c r="C24" s="3">
        <v>0</v>
      </c>
      <c r="E24" s="5">
        <v>0</v>
      </c>
      <c r="F24" s="5"/>
      <c r="G24" s="5">
        <v>0</v>
      </c>
      <c r="H24" s="5"/>
      <c r="I24" s="5">
        <v>0</v>
      </c>
      <c r="J24" s="5"/>
      <c r="K24" s="5">
        <v>123833</v>
      </c>
      <c r="L24" s="5"/>
      <c r="M24" s="5">
        <v>916289546</v>
      </c>
      <c r="N24" s="5"/>
      <c r="O24" s="5">
        <v>591570262</v>
      </c>
      <c r="P24" s="5"/>
      <c r="Q24" s="5">
        <v>324719284</v>
      </c>
    </row>
    <row r="25" spans="1:17" ht="22.5">
      <c r="A25" s="2" t="s">
        <v>99</v>
      </c>
      <c r="C25" s="3">
        <v>0</v>
      </c>
      <c r="E25" s="5">
        <v>0</v>
      </c>
      <c r="F25" s="5"/>
      <c r="G25" s="5">
        <v>0</v>
      </c>
      <c r="H25" s="5"/>
      <c r="I25" s="5">
        <v>0</v>
      </c>
      <c r="J25" s="5"/>
      <c r="K25" s="5">
        <v>9897</v>
      </c>
      <c r="L25" s="5"/>
      <c r="M25" s="5">
        <v>544572431</v>
      </c>
      <c r="N25" s="5"/>
      <c r="O25" s="5">
        <v>410388615</v>
      </c>
      <c r="P25" s="5"/>
      <c r="Q25" s="5">
        <v>134183816</v>
      </c>
    </row>
    <row r="26" spans="1:17" ht="22.5">
      <c r="A26" s="2" t="s">
        <v>100</v>
      </c>
      <c r="C26" s="3">
        <v>0</v>
      </c>
      <c r="E26" s="5">
        <v>0</v>
      </c>
      <c r="F26" s="5"/>
      <c r="G26" s="5">
        <v>0</v>
      </c>
      <c r="H26" s="5"/>
      <c r="I26" s="5">
        <v>0</v>
      </c>
      <c r="J26" s="5"/>
      <c r="K26" s="5">
        <v>361</v>
      </c>
      <c r="L26" s="5"/>
      <c r="M26" s="5">
        <v>361000000</v>
      </c>
      <c r="N26" s="5"/>
      <c r="O26" s="5">
        <v>351735429</v>
      </c>
      <c r="P26" s="5"/>
      <c r="Q26" s="5">
        <v>9264571</v>
      </c>
    </row>
    <row r="27" spans="1:17" ht="22.5" thickBot="1">
      <c r="E27" s="4">
        <f>SUM(E8:E26)</f>
        <v>839324544</v>
      </c>
      <c r="G27" s="4">
        <f>SUM(G8:G26)</f>
        <v>775112852</v>
      </c>
      <c r="I27" s="4">
        <f>SUM(I8:I26)</f>
        <v>64211692</v>
      </c>
      <c r="M27" s="4">
        <f>SUM(M8:M26)</f>
        <v>12834697234</v>
      </c>
      <c r="O27" s="4">
        <f>SUM(O8:O26)</f>
        <v>11357500635</v>
      </c>
      <c r="Q27" s="4">
        <f>SUM(Q8:Q26)</f>
        <v>1477196599</v>
      </c>
    </row>
    <row r="28" spans="1:17" ht="22.5" thickTop="1">
      <c r="G28" s="3"/>
      <c r="I28" s="15"/>
      <c r="O28" s="3"/>
      <c r="Q28" s="5"/>
    </row>
    <row r="29" spans="1:17">
      <c r="I29" s="16"/>
      <c r="O29" s="3"/>
      <c r="P29" s="3"/>
      <c r="Q29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82"/>
  <sheetViews>
    <sheetView rightToLeft="1" topLeftCell="A18" workbookViewId="0">
      <selection activeCell="O39" sqref="O39"/>
    </sheetView>
  </sheetViews>
  <sheetFormatPr defaultRowHeight="21.75"/>
  <cols>
    <col min="1" max="1" width="35.28515625" style="1" bestFit="1" customWidth="1"/>
    <col min="2" max="2" width="1" style="1" customWidth="1"/>
    <col min="3" max="3" width="16.42578125" style="1" customWidth="1"/>
    <col min="4" max="4" width="1" style="1" customWidth="1"/>
    <col min="5" max="5" width="17.28515625" style="1" bestFit="1" customWidth="1"/>
    <col min="6" max="6" width="1" style="1" customWidth="1"/>
    <col min="7" max="7" width="12.57031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1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2.5">
      <c r="A3" s="23" t="s">
        <v>75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2.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6" spans="1:21" ht="22.5">
      <c r="A6" s="21" t="s">
        <v>3</v>
      </c>
      <c r="C6" s="22" t="s">
        <v>77</v>
      </c>
      <c r="D6" s="22" t="s">
        <v>77</v>
      </c>
      <c r="E6" s="22" t="s">
        <v>77</v>
      </c>
      <c r="F6" s="22" t="s">
        <v>77</v>
      </c>
      <c r="G6" s="22" t="s">
        <v>77</v>
      </c>
      <c r="H6" s="22" t="s">
        <v>77</v>
      </c>
      <c r="I6" s="22" t="s">
        <v>77</v>
      </c>
      <c r="J6" s="22" t="s">
        <v>77</v>
      </c>
      <c r="K6" s="22" t="s">
        <v>77</v>
      </c>
      <c r="M6" s="22" t="s">
        <v>78</v>
      </c>
      <c r="N6" s="22" t="s">
        <v>78</v>
      </c>
      <c r="O6" s="22" t="s">
        <v>78</v>
      </c>
      <c r="P6" s="22" t="s">
        <v>78</v>
      </c>
      <c r="Q6" s="22" t="s">
        <v>78</v>
      </c>
      <c r="R6" s="22" t="s">
        <v>78</v>
      </c>
      <c r="S6" s="22" t="s">
        <v>78</v>
      </c>
      <c r="T6" s="22" t="s">
        <v>78</v>
      </c>
      <c r="U6" s="22" t="s">
        <v>78</v>
      </c>
    </row>
    <row r="7" spans="1:21" ht="22.5">
      <c r="A7" s="22" t="s">
        <v>3</v>
      </c>
      <c r="C7" s="22" t="s">
        <v>101</v>
      </c>
      <c r="E7" s="22" t="s">
        <v>102</v>
      </c>
      <c r="G7" s="22" t="s">
        <v>103</v>
      </c>
      <c r="I7" s="22" t="s">
        <v>65</v>
      </c>
      <c r="K7" s="22" t="s">
        <v>104</v>
      </c>
      <c r="M7" s="22" t="s">
        <v>101</v>
      </c>
      <c r="O7" s="22" t="s">
        <v>102</v>
      </c>
      <c r="Q7" s="22" t="s">
        <v>103</v>
      </c>
      <c r="S7" s="22" t="s">
        <v>65</v>
      </c>
      <c r="U7" s="22" t="s">
        <v>104</v>
      </c>
    </row>
    <row r="8" spans="1:21" ht="22.5">
      <c r="A8" s="2" t="s">
        <v>27</v>
      </c>
      <c r="C8" s="5">
        <v>0</v>
      </c>
      <c r="D8" s="5"/>
      <c r="E8" s="5">
        <f>VLOOKUP(A8,'درآمد ناشی از تغییر قیمت اوراق'!A:Q,9,0)</f>
        <v>341161856</v>
      </c>
      <c r="F8" s="5"/>
      <c r="G8" s="5">
        <v>17853493</v>
      </c>
      <c r="H8" s="5"/>
      <c r="I8" s="5">
        <f>C8+E8+G8</f>
        <v>359015349</v>
      </c>
      <c r="J8" s="5"/>
      <c r="K8" s="7">
        <v>0.17721347592916012</v>
      </c>
      <c r="L8" s="5"/>
      <c r="M8" s="5">
        <v>0</v>
      </c>
      <c r="N8" s="5"/>
      <c r="O8" s="5">
        <f>VLOOKUP(A8,'درآمد ناشی از تغییر قیمت اوراق'!A:Q,17,0)</f>
        <v>65619155</v>
      </c>
      <c r="P8" s="5"/>
      <c r="Q8" s="5">
        <v>17853493</v>
      </c>
      <c r="R8" s="5"/>
      <c r="S8" s="5">
        <f>M8+O8+Q8</f>
        <v>83472648</v>
      </c>
      <c r="T8" s="5"/>
      <c r="U8" s="7">
        <v>2.2895099664791651E-2</v>
      </c>
    </row>
    <row r="9" spans="1:21" ht="22.5">
      <c r="A9" s="2" t="s">
        <v>33</v>
      </c>
      <c r="C9" s="5">
        <v>0</v>
      </c>
      <c r="D9" s="5"/>
      <c r="E9" s="5">
        <v>0</v>
      </c>
      <c r="F9" s="5"/>
      <c r="G9" s="5">
        <v>40705280</v>
      </c>
      <c r="H9" s="5"/>
      <c r="I9" s="5">
        <f t="shared" ref="I9:I36" si="0">C9+E9+G9</f>
        <v>40705280</v>
      </c>
      <c r="J9" s="5"/>
      <c r="K9" s="7">
        <v>2.0092523000930868E-2</v>
      </c>
      <c r="L9" s="5"/>
      <c r="M9" s="5">
        <v>0</v>
      </c>
      <c r="N9" s="5"/>
      <c r="O9" s="5">
        <v>0</v>
      </c>
      <c r="P9" s="5"/>
      <c r="Q9" s="5">
        <v>40705280</v>
      </c>
      <c r="R9" s="5"/>
      <c r="S9" s="5">
        <f t="shared" ref="S9:S36" si="1">M9+O9+Q9</f>
        <v>40705280</v>
      </c>
      <c r="T9" s="5"/>
      <c r="U9" s="7">
        <v>1.1164752344783051E-2</v>
      </c>
    </row>
    <row r="10" spans="1:21" ht="22.5">
      <c r="A10" s="2" t="s">
        <v>21</v>
      </c>
      <c r="C10" s="5">
        <v>0</v>
      </c>
      <c r="D10" s="5"/>
      <c r="E10" s="5">
        <f>VLOOKUP(A10,'درآمد ناشی از تغییر قیمت اوراق'!A:Q,9,0)</f>
        <v>-4950894</v>
      </c>
      <c r="F10" s="5"/>
      <c r="G10" s="5">
        <v>5652919</v>
      </c>
      <c r="H10" s="5"/>
      <c r="I10" s="5">
        <f t="shared" si="0"/>
        <v>702025</v>
      </c>
      <c r="J10" s="5"/>
      <c r="K10" s="7">
        <v>3.4652638330281705E-4</v>
      </c>
      <c r="L10" s="5"/>
      <c r="M10" s="5">
        <v>0</v>
      </c>
      <c r="N10" s="5"/>
      <c r="O10" s="5">
        <f>VLOOKUP(A10,'درآمد ناشی از تغییر قیمت اوراق'!A:Q,17,0)</f>
        <v>0</v>
      </c>
      <c r="P10" s="5"/>
      <c r="Q10" s="5">
        <v>5652919</v>
      </c>
      <c r="R10" s="5"/>
      <c r="S10" s="5">
        <f t="shared" si="1"/>
        <v>5652919</v>
      </c>
      <c r="T10" s="5"/>
      <c r="U10" s="7">
        <v>1.5504976420778497E-3</v>
      </c>
    </row>
    <row r="11" spans="1:21" ht="22.5">
      <c r="A11" s="2" t="s">
        <v>28</v>
      </c>
      <c r="C11" s="5">
        <v>0</v>
      </c>
      <c r="D11" s="5"/>
      <c r="E11" s="5">
        <f>VLOOKUP(A11,'درآمد ناشی از تغییر قیمت اوراق'!A:Q,9,0)</f>
        <v>-25197169</v>
      </c>
      <c r="F11" s="5"/>
      <c r="G11" s="5">
        <v>0</v>
      </c>
      <c r="H11" s="5"/>
      <c r="I11" s="5">
        <f t="shared" si="0"/>
        <v>-25197169</v>
      </c>
      <c r="J11" s="5"/>
      <c r="K11" s="7">
        <v>-1.2437568239079605E-2</v>
      </c>
      <c r="L11" s="5"/>
      <c r="M11" s="5">
        <v>0</v>
      </c>
      <c r="N11" s="5"/>
      <c r="O11" s="5">
        <f>VLOOKUP(A11,'درآمد ناشی از تغییر قیمت اوراق'!A:Q,17,0)</f>
        <v>252519457</v>
      </c>
      <c r="P11" s="5"/>
      <c r="Q11" s="5">
        <v>7379431</v>
      </c>
      <c r="R11" s="5"/>
      <c r="S11" s="5">
        <f t="shared" si="1"/>
        <v>259898888</v>
      </c>
      <c r="T11" s="5"/>
      <c r="U11" s="7">
        <v>7.1285757503805586E-2</v>
      </c>
    </row>
    <row r="12" spans="1:21" ht="22.5">
      <c r="A12" s="2" t="s">
        <v>25</v>
      </c>
      <c r="C12" s="5">
        <v>0</v>
      </c>
      <c r="D12" s="5"/>
      <c r="E12" s="5">
        <f>VLOOKUP(A12,'درآمد ناشی از تغییر قیمت اوراق'!A:Q,9,0)</f>
        <v>-41174842</v>
      </c>
      <c r="F12" s="5"/>
      <c r="G12" s="5">
        <v>0</v>
      </c>
      <c r="H12" s="5"/>
      <c r="I12" s="5">
        <f t="shared" si="0"/>
        <v>-41174842</v>
      </c>
      <c r="J12" s="5"/>
      <c r="K12" s="7">
        <v>-2.0324303381396576E-2</v>
      </c>
      <c r="L12" s="5"/>
      <c r="M12" s="5">
        <v>0</v>
      </c>
      <c r="N12" s="5"/>
      <c r="O12" s="5">
        <f>VLOOKUP(A12,'درآمد ناشی از تغییر قیمت اوراق'!A:Q,17,0)</f>
        <v>302756201</v>
      </c>
      <c r="P12" s="5"/>
      <c r="Q12" s="5">
        <v>47824169</v>
      </c>
      <c r="R12" s="5"/>
      <c r="S12" s="5">
        <f t="shared" si="1"/>
        <v>350580370</v>
      </c>
      <c r="T12" s="5"/>
      <c r="U12" s="7">
        <v>9.6158115310652811E-2</v>
      </c>
    </row>
    <row r="13" spans="1:21" ht="22.5">
      <c r="A13" s="2" t="s">
        <v>89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f t="shared" si="0"/>
        <v>0</v>
      </c>
      <c r="J13" s="5"/>
      <c r="K13" s="7">
        <v>0</v>
      </c>
      <c r="L13" s="5"/>
      <c r="M13" s="5">
        <v>0</v>
      </c>
      <c r="N13" s="5"/>
      <c r="O13" s="5">
        <v>0</v>
      </c>
      <c r="P13" s="5"/>
      <c r="Q13" s="5">
        <v>107760048</v>
      </c>
      <c r="R13" s="5"/>
      <c r="S13" s="5">
        <f t="shared" si="1"/>
        <v>107760048</v>
      </c>
      <c r="T13" s="5"/>
      <c r="U13" s="7">
        <v>2.9556712263911072E-2</v>
      </c>
    </row>
    <row r="14" spans="1:21" ht="22.5">
      <c r="A14" s="2" t="s">
        <v>90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f t="shared" si="0"/>
        <v>0</v>
      </c>
      <c r="J14" s="5"/>
      <c r="K14" s="7">
        <v>0</v>
      </c>
      <c r="L14" s="5"/>
      <c r="M14" s="5">
        <v>0</v>
      </c>
      <c r="N14" s="5"/>
      <c r="O14" s="5">
        <v>0</v>
      </c>
      <c r="P14" s="5"/>
      <c r="Q14" s="5">
        <v>526691248</v>
      </c>
      <c r="R14" s="5"/>
      <c r="S14" s="5">
        <f t="shared" si="1"/>
        <v>526691248</v>
      </c>
      <c r="T14" s="5"/>
      <c r="U14" s="7">
        <v>0.14446227482244836</v>
      </c>
    </row>
    <row r="15" spans="1:21" ht="22.5">
      <c r="A15" s="2" t="s">
        <v>32</v>
      </c>
      <c r="C15" s="5">
        <v>0</v>
      </c>
      <c r="D15" s="5"/>
      <c r="E15" s="5">
        <f>VLOOKUP(A15,'درآمد ناشی از تغییر قیمت اوراق'!A:Q,9,0)</f>
        <v>-108681144</v>
      </c>
      <c r="F15" s="5"/>
      <c r="G15" s="5">
        <v>0</v>
      </c>
      <c r="H15" s="5"/>
      <c r="I15" s="5">
        <f t="shared" si="0"/>
        <v>-108681144</v>
      </c>
      <c r="J15" s="5"/>
      <c r="K15" s="7">
        <v>-5.3646072096481832E-2</v>
      </c>
      <c r="L15" s="5"/>
      <c r="M15" s="5">
        <v>0</v>
      </c>
      <c r="N15" s="5"/>
      <c r="O15" s="5">
        <f>VLOOKUP(A15,'درآمد ناشی از تغییر قیمت اوراق'!A:Q,17,0)</f>
        <v>-326126647</v>
      </c>
      <c r="P15" s="5"/>
      <c r="Q15" s="5">
        <v>28767035</v>
      </c>
      <c r="R15" s="5"/>
      <c r="S15" s="5">
        <f t="shared" si="1"/>
        <v>-297359612</v>
      </c>
      <c r="T15" s="5"/>
      <c r="U15" s="7">
        <v>-8.1560584408724823E-2</v>
      </c>
    </row>
    <row r="16" spans="1:21" ht="22.5">
      <c r="A16" s="2" t="s">
        <v>91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f t="shared" si="0"/>
        <v>0</v>
      </c>
      <c r="J16" s="5"/>
      <c r="K16" s="7">
        <v>0</v>
      </c>
      <c r="L16" s="5"/>
      <c r="M16" s="5">
        <v>0</v>
      </c>
      <c r="N16" s="5"/>
      <c r="O16" s="5">
        <v>0</v>
      </c>
      <c r="P16" s="5"/>
      <c r="Q16" s="5">
        <v>246593062</v>
      </c>
      <c r="R16" s="5"/>
      <c r="S16" s="5">
        <f t="shared" si="1"/>
        <v>246593062</v>
      </c>
      <c r="T16" s="5"/>
      <c r="U16" s="7">
        <v>6.7636200197412524E-2</v>
      </c>
    </row>
    <row r="17" spans="1:21" ht="22.5">
      <c r="A17" s="2" t="s">
        <v>17</v>
      </c>
      <c r="C17" s="5">
        <v>0</v>
      </c>
      <c r="D17" s="5"/>
      <c r="E17" s="5">
        <f>VLOOKUP(A17,'درآمد ناشی از تغییر قیمت اوراق'!A:Q,9,0)</f>
        <v>46920401</v>
      </c>
      <c r="F17" s="5"/>
      <c r="G17" s="5">
        <v>0</v>
      </c>
      <c r="H17" s="5"/>
      <c r="I17" s="5">
        <f t="shared" si="0"/>
        <v>46920401</v>
      </c>
      <c r="J17" s="5"/>
      <c r="K17" s="7">
        <v>2.3160367311203849E-2</v>
      </c>
      <c r="L17" s="5"/>
      <c r="M17" s="5">
        <v>0</v>
      </c>
      <c r="N17" s="5"/>
      <c r="O17" s="5">
        <f>VLOOKUP(A17,'درآمد ناشی از تغییر قیمت اوراق'!A:Q,17,0)</f>
        <v>35706591</v>
      </c>
      <c r="P17" s="5"/>
      <c r="Q17" s="5">
        <v>22115960</v>
      </c>
      <c r="R17" s="5"/>
      <c r="S17" s="5">
        <f t="shared" si="1"/>
        <v>57822551</v>
      </c>
      <c r="T17" s="5"/>
      <c r="U17" s="7">
        <v>1.5859722912078912E-2</v>
      </c>
    </row>
    <row r="18" spans="1:21" ht="22.5">
      <c r="A18" s="2" t="s">
        <v>92</v>
      </c>
      <c r="C18" s="5">
        <v>0</v>
      </c>
      <c r="D18" s="5"/>
      <c r="E18" s="5">
        <v>0</v>
      </c>
      <c r="F18" s="5"/>
      <c r="G18" s="5">
        <v>0</v>
      </c>
      <c r="H18" s="5"/>
      <c r="I18" s="5">
        <f t="shared" si="0"/>
        <v>0</v>
      </c>
      <c r="J18" s="5"/>
      <c r="K18" s="7">
        <v>0</v>
      </c>
      <c r="L18" s="5"/>
      <c r="M18" s="5">
        <v>0</v>
      </c>
      <c r="N18" s="5"/>
      <c r="O18" s="5">
        <v>0</v>
      </c>
      <c r="P18" s="5"/>
      <c r="Q18" s="5">
        <v>52206950</v>
      </c>
      <c r="R18" s="5"/>
      <c r="S18" s="5">
        <f t="shared" si="1"/>
        <v>52206950</v>
      </c>
      <c r="T18" s="5"/>
      <c r="U18" s="7">
        <v>1.4319460950188071E-2</v>
      </c>
    </row>
    <row r="19" spans="1:21" ht="22.5">
      <c r="A19" s="2" t="s">
        <v>93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f t="shared" si="0"/>
        <v>0</v>
      </c>
      <c r="J19" s="5"/>
      <c r="K19" s="7">
        <v>0</v>
      </c>
      <c r="L19" s="5"/>
      <c r="M19" s="5">
        <v>0</v>
      </c>
      <c r="N19" s="5"/>
      <c r="O19" s="5">
        <v>0</v>
      </c>
      <c r="P19" s="5"/>
      <c r="Q19" s="5">
        <v>160362370</v>
      </c>
      <c r="R19" s="5"/>
      <c r="S19" s="5">
        <f t="shared" si="1"/>
        <v>160362370</v>
      </c>
      <c r="T19" s="5"/>
      <c r="U19" s="7">
        <v>4.3984616896689255E-2</v>
      </c>
    </row>
    <row r="20" spans="1:21" ht="22.5">
      <c r="A20" s="2" t="s">
        <v>94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f t="shared" si="0"/>
        <v>0</v>
      </c>
      <c r="J20" s="5"/>
      <c r="K20" s="7">
        <v>0</v>
      </c>
      <c r="L20" s="5"/>
      <c r="M20" s="5">
        <v>0</v>
      </c>
      <c r="N20" s="5"/>
      <c r="O20" s="5">
        <v>0</v>
      </c>
      <c r="P20" s="5"/>
      <c r="Q20" s="5">
        <v>-283093902</v>
      </c>
      <c r="R20" s="5"/>
      <c r="S20" s="5">
        <f t="shared" si="1"/>
        <v>-283093902</v>
      </c>
      <c r="T20" s="5"/>
      <c r="U20" s="7">
        <v>-7.764774756857791E-2</v>
      </c>
    </row>
    <row r="21" spans="1:21" ht="22.5">
      <c r="A21" s="2" t="s">
        <v>96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f t="shared" si="0"/>
        <v>0</v>
      </c>
      <c r="J21" s="5"/>
      <c r="K21" s="7">
        <v>0</v>
      </c>
      <c r="L21" s="5"/>
      <c r="M21" s="5">
        <v>0</v>
      </c>
      <c r="N21" s="5"/>
      <c r="O21" s="5">
        <v>0</v>
      </c>
      <c r="P21" s="5"/>
      <c r="Q21" s="5">
        <v>18134108</v>
      </c>
      <c r="R21" s="5"/>
      <c r="S21" s="5">
        <f t="shared" si="1"/>
        <v>18134108</v>
      </c>
      <c r="T21" s="5"/>
      <c r="U21" s="7">
        <v>4.9738713212032709E-3</v>
      </c>
    </row>
    <row r="22" spans="1:21" ht="22.5">
      <c r="A22" s="2" t="s">
        <v>97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f t="shared" si="0"/>
        <v>0</v>
      </c>
      <c r="J22" s="5"/>
      <c r="K22" s="7">
        <v>0</v>
      </c>
      <c r="L22" s="5"/>
      <c r="M22" s="5">
        <v>0</v>
      </c>
      <c r="N22" s="5"/>
      <c r="O22" s="5">
        <v>0</v>
      </c>
      <c r="P22" s="5"/>
      <c r="Q22" s="5">
        <v>10076757</v>
      </c>
      <c r="R22" s="5"/>
      <c r="S22" s="5">
        <f t="shared" si="1"/>
        <v>10076757</v>
      </c>
      <c r="T22" s="5"/>
      <c r="U22" s="7">
        <v>2.7638796820353287E-3</v>
      </c>
    </row>
    <row r="23" spans="1:21" ht="22.5">
      <c r="A23" s="2" t="s">
        <v>98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f t="shared" si="0"/>
        <v>0</v>
      </c>
      <c r="J23" s="5"/>
      <c r="K23" s="7">
        <v>0</v>
      </c>
      <c r="L23" s="5"/>
      <c r="M23" s="5">
        <v>0</v>
      </c>
      <c r="N23" s="5"/>
      <c r="O23" s="5">
        <v>0</v>
      </c>
      <c r="P23" s="5"/>
      <c r="Q23" s="5">
        <v>324719284</v>
      </c>
      <c r="R23" s="5"/>
      <c r="S23" s="5">
        <f t="shared" si="1"/>
        <v>324719284</v>
      </c>
      <c r="T23" s="5"/>
      <c r="U23" s="7">
        <v>8.9064867934461403E-2</v>
      </c>
    </row>
    <row r="24" spans="1:21" ht="22.5">
      <c r="A24" s="2" t="s">
        <v>99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f t="shared" si="0"/>
        <v>0</v>
      </c>
      <c r="J24" s="5"/>
      <c r="K24" s="7">
        <v>0</v>
      </c>
      <c r="L24" s="5"/>
      <c r="M24" s="5">
        <v>0</v>
      </c>
      <c r="N24" s="5"/>
      <c r="O24" s="5">
        <v>0</v>
      </c>
      <c r="P24" s="5"/>
      <c r="Q24" s="5">
        <v>134183816</v>
      </c>
      <c r="R24" s="5"/>
      <c r="S24" s="5">
        <f t="shared" si="1"/>
        <v>134183816</v>
      </c>
      <c r="T24" s="5"/>
      <c r="U24" s="7">
        <v>3.6804293554004233E-2</v>
      </c>
    </row>
    <row r="25" spans="1:21" ht="22.5">
      <c r="A25" s="2" t="s">
        <v>26</v>
      </c>
      <c r="C25" s="5">
        <v>0</v>
      </c>
      <c r="D25" s="5"/>
      <c r="E25" s="5">
        <f>VLOOKUP(A25,'درآمد ناشی از تغییر قیمت اوراق'!A:Q,9,0)</f>
        <v>-38246053</v>
      </c>
      <c r="F25" s="5"/>
      <c r="G25" s="5">
        <v>0</v>
      </c>
      <c r="H25" s="5"/>
      <c r="I25" s="5">
        <f t="shared" si="0"/>
        <v>-38246053</v>
      </c>
      <c r="J25" s="5"/>
      <c r="K25" s="7">
        <v>-1.8878624581315277E-2</v>
      </c>
      <c r="L25" s="5"/>
      <c r="M25" s="5">
        <v>0</v>
      </c>
      <c r="N25" s="5"/>
      <c r="O25" s="5">
        <f>VLOOKUP(A25,'درآمد ناشی از تغییر قیمت اوراق'!A:Q,17,0)</f>
        <v>-311467044</v>
      </c>
      <c r="P25" s="5"/>
      <c r="Q25" s="5">
        <v>0</v>
      </c>
      <c r="R25" s="5"/>
      <c r="S25" s="5">
        <f t="shared" si="1"/>
        <v>-311467044</v>
      </c>
      <c r="T25" s="5"/>
      <c r="U25" s="7">
        <v>-8.5430008338516425E-2</v>
      </c>
    </row>
    <row r="26" spans="1:21" ht="22.5">
      <c r="A26" s="2" t="s">
        <v>30</v>
      </c>
      <c r="C26" s="5">
        <v>0</v>
      </c>
      <c r="D26" s="5"/>
      <c r="E26" s="5">
        <f>VLOOKUP(A26,'درآمد ناشی از تغییر قیمت اوراق'!A:Q,9,0)</f>
        <v>274437728</v>
      </c>
      <c r="F26" s="5"/>
      <c r="G26" s="5">
        <v>0</v>
      </c>
      <c r="H26" s="5"/>
      <c r="I26" s="5">
        <f t="shared" si="0"/>
        <v>274437728</v>
      </c>
      <c r="J26" s="5"/>
      <c r="K26" s="7">
        <v>0.13546513774535415</v>
      </c>
      <c r="L26" s="5"/>
      <c r="M26" s="5">
        <v>0</v>
      </c>
      <c r="N26" s="5"/>
      <c r="O26" s="5">
        <f>VLOOKUP(A26,'درآمد ناشی از تغییر قیمت اوراق'!A:Q,17,0)</f>
        <v>268156730</v>
      </c>
      <c r="P26" s="5"/>
      <c r="Q26" s="5">
        <v>0</v>
      </c>
      <c r="R26" s="5"/>
      <c r="S26" s="5">
        <f t="shared" si="1"/>
        <v>268156730</v>
      </c>
      <c r="T26" s="5"/>
      <c r="U26" s="7">
        <v>7.3550740347120946E-2</v>
      </c>
    </row>
    <row r="27" spans="1:21" ht="22.5">
      <c r="A27" s="2" t="s">
        <v>19</v>
      </c>
      <c r="C27" s="5">
        <v>0</v>
      </c>
      <c r="D27" s="5"/>
      <c r="E27" s="5">
        <f>VLOOKUP(A27,'درآمد ناشی از تغییر قیمت اوراق'!A:Q,9,0)</f>
        <v>343715202</v>
      </c>
      <c r="F27" s="5"/>
      <c r="G27" s="5">
        <v>0</v>
      </c>
      <c r="H27" s="5"/>
      <c r="I27" s="5">
        <f t="shared" si="0"/>
        <v>343715202</v>
      </c>
      <c r="J27" s="5"/>
      <c r="K27" s="7">
        <v>0.16966117422493102</v>
      </c>
      <c r="L27" s="5"/>
      <c r="M27" s="5">
        <v>0</v>
      </c>
      <c r="N27" s="5"/>
      <c r="O27" s="5">
        <f>VLOOKUP(A27,'درآمد ناشی از تغییر قیمت اوراق'!A:Q,17,0)</f>
        <v>67699173</v>
      </c>
      <c r="P27" s="5"/>
      <c r="Q27" s="5">
        <v>0</v>
      </c>
      <c r="R27" s="5"/>
      <c r="S27" s="5">
        <f t="shared" si="1"/>
        <v>67699173</v>
      </c>
      <c r="T27" s="5"/>
      <c r="U27" s="7">
        <v>1.8568709034592647E-2</v>
      </c>
    </row>
    <row r="28" spans="1:21" ht="22.5">
      <c r="A28" s="2" t="s">
        <v>23</v>
      </c>
      <c r="C28" s="5">
        <v>0</v>
      </c>
      <c r="D28" s="5"/>
      <c r="E28" s="5">
        <f>VLOOKUP(A28,'درآمد ناشی از تغییر قیمت اوراق'!A:Q,9,0)</f>
        <v>257971545</v>
      </c>
      <c r="F28" s="5"/>
      <c r="G28" s="5">
        <v>0</v>
      </c>
      <c r="H28" s="5"/>
      <c r="I28" s="5">
        <f t="shared" si="0"/>
        <v>257971545</v>
      </c>
      <c r="J28" s="5"/>
      <c r="K28" s="7">
        <v>0.12733726930506736</v>
      </c>
      <c r="L28" s="5"/>
      <c r="M28" s="5">
        <v>0</v>
      </c>
      <c r="N28" s="5"/>
      <c r="O28" s="5">
        <f>VLOOKUP(A28,'درآمد ناشی از تغییر قیمت اوراق'!A:Q,17,0)</f>
        <v>444371755</v>
      </c>
      <c r="P28" s="5"/>
      <c r="Q28" s="5">
        <v>0</v>
      </c>
      <c r="R28" s="5"/>
      <c r="S28" s="5">
        <f t="shared" si="1"/>
        <v>444371755</v>
      </c>
      <c r="T28" s="5"/>
      <c r="U28" s="7">
        <v>0.12188346557477579</v>
      </c>
    </row>
    <row r="29" spans="1:21" ht="22.5">
      <c r="A29" s="2" t="s">
        <v>22</v>
      </c>
      <c r="C29" s="5">
        <v>0</v>
      </c>
      <c r="D29" s="5"/>
      <c r="E29" s="5">
        <f>VLOOKUP(A29,'درآمد ناشی از تغییر قیمت اوراق'!A:Q,9,0)</f>
        <v>-18699995</v>
      </c>
      <c r="F29" s="5"/>
      <c r="G29" s="5">
        <v>0</v>
      </c>
      <c r="H29" s="5"/>
      <c r="I29" s="5">
        <f t="shared" si="0"/>
        <v>-18699995</v>
      </c>
      <c r="J29" s="5"/>
      <c r="K29" s="7">
        <v>-9.2304998185688009E-3</v>
      </c>
      <c r="L29" s="5"/>
      <c r="M29" s="5">
        <v>0</v>
      </c>
      <c r="N29" s="5"/>
      <c r="O29" s="5">
        <f>VLOOKUP(A29,'درآمد ناشی از تغییر قیمت اوراق'!A:Q,17,0)</f>
        <v>147227616</v>
      </c>
      <c r="P29" s="5"/>
      <c r="Q29" s="5">
        <v>0</v>
      </c>
      <c r="R29" s="5"/>
      <c r="S29" s="5">
        <f t="shared" si="1"/>
        <v>147227616</v>
      </c>
      <c r="T29" s="5"/>
      <c r="U29" s="7">
        <v>4.0381981672962787E-2</v>
      </c>
    </row>
    <row r="30" spans="1:21" ht="22.5">
      <c r="A30" s="2" t="s">
        <v>18</v>
      </c>
      <c r="C30" s="5">
        <v>0</v>
      </c>
      <c r="D30" s="5"/>
      <c r="E30" s="5">
        <f>VLOOKUP(A30,'درآمد ناشی از تغییر قیمت اوراق'!A:Q,9,0)</f>
        <v>238645253</v>
      </c>
      <c r="F30" s="5"/>
      <c r="G30" s="5">
        <v>0</v>
      </c>
      <c r="H30" s="5"/>
      <c r="I30" s="5">
        <f t="shared" si="0"/>
        <v>238645253</v>
      </c>
      <c r="J30" s="5"/>
      <c r="K30" s="7">
        <v>0.11779762318218832</v>
      </c>
      <c r="L30" s="5"/>
      <c r="M30" s="5">
        <v>0</v>
      </c>
      <c r="N30" s="5"/>
      <c r="O30" s="5">
        <f>VLOOKUP(A30,'درآمد ناشی از تغییر قیمت اوراق'!A:Q,17,0)</f>
        <v>372255509</v>
      </c>
      <c r="P30" s="5"/>
      <c r="Q30" s="5">
        <v>0</v>
      </c>
      <c r="R30" s="5"/>
      <c r="S30" s="5">
        <f t="shared" si="1"/>
        <v>372255509</v>
      </c>
      <c r="T30" s="5"/>
      <c r="U30" s="7">
        <v>0.10210322865098573</v>
      </c>
    </row>
    <row r="31" spans="1:21" ht="22.5">
      <c r="A31" s="2" t="s">
        <v>31</v>
      </c>
      <c r="C31" s="5">
        <v>0</v>
      </c>
      <c r="D31" s="5"/>
      <c r="E31" s="5">
        <f>VLOOKUP(A31,'درآمد ناشی از تغییر قیمت اوراق'!A:Q,9,0)</f>
        <v>68364085</v>
      </c>
      <c r="F31" s="5"/>
      <c r="G31" s="5">
        <v>0</v>
      </c>
      <c r="H31" s="5"/>
      <c r="I31" s="5">
        <f t="shared" si="0"/>
        <v>68364085</v>
      </c>
      <c r="J31" s="5"/>
      <c r="K31" s="7">
        <v>3.3745178765508872E-2</v>
      </c>
      <c r="L31" s="5"/>
      <c r="M31" s="5">
        <v>0</v>
      </c>
      <c r="N31" s="5"/>
      <c r="O31" s="5">
        <f>VLOOKUP(A31,'درآمد ناشی از تغییر قیمت اوراق'!A:Q,17,0)</f>
        <v>71686252</v>
      </c>
      <c r="P31" s="5"/>
      <c r="Q31" s="5">
        <v>0</v>
      </c>
      <c r="R31" s="5"/>
      <c r="S31" s="5">
        <f t="shared" si="1"/>
        <v>71686252</v>
      </c>
      <c r="T31" s="5"/>
      <c r="U31" s="7">
        <v>1.9662295655642429E-2</v>
      </c>
    </row>
    <row r="32" spans="1:21" ht="22.5">
      <c r="A32" s="2" t="s">
        <v>24</v>
      </c>
      <c r="C32" s="5">
        <v>0</v>
      </c>
      <c r="D32" s="5"/>
      <c r="E32" s="5">
        <f>VLOOKUP(A32,'درآمد ناشی از تغییر قیمت اوراق'!A:Q,9,0)</f>
        <v>-67937148</v>
      </c>
      <c r="F32" s="5"/>
      <c r="G32" s="5">
        <v>0</v>
      </c>
      <c r="H32" s="5"/>
      <c r="I32" s="5">
        <f t="shared" si="0"/>
        <v>-67937148</v>
      </c>
      <c r="J32" s="5"/>
      <c r="K32" s="7">
        <v>-3.3534438500549428E-2</v>
      </c>
      <c r="L32" s="5"/>
      <c r="M32" s="5">
        <v>0</v>
      </c>
      <c r="N32" s="5"/>
      <c r="O32" s="5">
        <f>VLOOKUP(A32,'درآمد ناشی از تغییر قیمت اوراق'!A:Q,17,0)</f>
        <v>117729595</v>
      </c>
      <c r="P32" s="5"/>
      <c r="Q32" s="5">
        <v>0</v>
      </c>
      <c r="R32" s="5"/>
      <c r="S32" s="5">
        <f t="shared" si="1"/>
        <v>117729595</v>
      </c>
      <c r="T32" s="5"/>
      <c r="U32" s="7">
        <v>3.2291186102309306E-2</v>
      </c>
    </row>
    <row r="33" spans="1:21" ht="22.5">
      <c r="A33" s="2" t="s">
        <v>16</v>
      </c>
      <c r="C33" s="5">
        <v>0</v>
      </c>
      <c r="D33" s="5"/>
      <c r="E33" s="5">
        <f>VLOOKUP(A33,'درآمد ناشی از تغییر قیمت اوراق'!A:Q,9,0)</f>
        <v>208459240</v>
      </c>
      <c r="F33" s="5"/>
      <c r="G33" s="5">
        <v>0</v>
      </c>
      <c r="H33" s="5"/>
      <c r="I33" s="5">
        <f t="shared" si="0"/>
        <v>208459240</v>
      </c>
      <c r="J33" s="5"/>
      <c r="K33" s="7">
        <v>0.1028975129137195</v>
      </c>
      <c r="L33" s="5"/>
      <c r="M33" s="5">
        <v>0</v>
      </c>
      <c r="N33" s="5"/>
      <c r="O33" s="5">
        <f>VLOOKUP(A33,'درآمد ناشی از تغییر قیمت اوراق'!A:Q,17,0)</f>
        <v>530203753</v>
      </c>
      <c r="P33" s="5"/>
      <c r="Q33" s="5">
        <v>0</v>
      </c>
      <c r="R33" s="5"/>
      <c r="S33" s="5">
        <f t="shared" si="1"/>
        <v>530203753</v>
      </c>
      <c r="T33" s="5"/>
      <c r="U33" s="7">
        <v>0.14542569402592301</v>
      </c>
    </row>
    <row r="34" spans="1:21" ht="22.5">
      <c r="A34" s="2" t="s">
        <v>29</v>
      </c>
      <c r="C34" s="5">
        <v>0</v>
      </c>
      <c r="D34" s="5"/>
      <c r="E34" s="5">
        <f>VLOOKUP(A34,'درآمد ناشی از تغییر قیمت اوراق'!A:Q,9,0)</f>
        <v>285890667</v>
      </c>
      <c r="F34" s="5"/>
      <c r="G34" s="5">
        <v>0</v>
      </c>
      <c r="H34" s="5"/>
      <c r="I34" s="5">
        <f t="shared" si="0"/>
        <v>285890667</v>
      </c>
      <c r="J34" s="5"/>
      <c r="K34" s="7">
        <v>0.14111842007840181</v>
      </c>
      <c r="L34" s="5"/>
      <c r="M34" s="5">
        <v>0</v>
      </c>
      <c r="N34" s="5"/>
      <c r="O34" s="5">
        <f>VLOOKUP(A34,'درآمد ناشی از تغییر قیمت اوراق'!A:Q,17,0)</f>
        <v>-5973417</v>
      </c>
      <c r="P34" s="5"/>
      <c r="Q34" s="5">
        <v>0</v>
      </c>
      <c r="R34" s="5"/>
      <c r="S34" s="5">
        <f t="shared" si="1"/>
        <v>-5973417</v>
      </c>
      <c r="T34" s="5"/>
      <c r="U34" s="7">
        <v>-1.6384046850216221E-3</v>
      </c>
    </row>
    <row r="35" spans="1:21" ht="22.5">
      <c r="A35" s="2" t="s">
        <v>15</v>
      </c>
      <c r="C35" s="5">
        <v>0</v>
      </c>
      <c r="D35" s="5"/>
      <c r="E35" s="5">
        <f>VLOOKUP(A35,'درآمد ناشی از تغییر قیمت اوراق'!A:Q,9,0)</f>
        <v>96063106</v>
      </c>
      <c r="F35" s="5"/>
      <c r="G35" s="5">
        <v>0</v>
      </c>
      <c r="H35" s="5"/>
      <c r="I35" s="5">
        <f t="shared" si="0"/>
        <v>96063106</v>
      </c>
      <c r="J35" s="5"/>
      <c r="K35" s="7">
        <v>4.7417685539710333E-2</v>
      </c>
      <c r="L35" s="5"/>
      <c r="M35" s="5">
        <v>0</v>
      </c>
      <c r="N35" s="5"/>
      <c r="O35" s="5">
        <f>VLOOKUP(A35,'درآمد ناشی از تغییر قیمت اوراق'!A:Q,17,0)</f>
        <v>-258241211</v>
      </c>
      <c r="P35" s="5"/>
      <c r="Q35" s="5">
        <v>0</v>
      </c>
      <c r="R35" s="5"/>
      <c r="S35" s="5">
        <f t="shared" si="1"/>
        <v>-258241211</v>
      </c>
      <c r="T35" s="5"/>
      <c r="U35" s="7">
        <v>-7.0831085452105091E-2</v>
      </c>
    </row>
    <row r="36" spans="1:21" ht="22.5">
      <c r="A36" s="2" t="s">
        <v>20</v>
      </c>
      <c r="C36" s="5">
        <v>0</v>
      </c>
      <c r="D36" s="5"/>
      <c r="E36" s="5">
        <f>VLOOKUP(A36,'درآمد ناشی از تغییر قیمت اوراق'!A:Q,9,0)</f>
        <v>104938393</v>
      </c>
      <c r="F36" s="5"/>
      <c r="G36" s="5">
        <v>0</v>
      </c>
      <c r="H36" s="5"/>
      <c r="I36" s="5">
        <f t="shared" si="0"/>
        <v>104938393</v>
      </c>
      <c r="J36" s="5"/>
      <c r="K36" s="7">
        <v>5.1798612237912475E-2</v>
      </c>
      <c r="L36" s="5"/>
      <c r="M36" s="5">
        <v>0</v>
      </c>
      <c r="N36" s="5"/>
      <c r="O36" s="5">
        <f>VLOOKUP(A36,'درآمد ناشی از تغییر قیمت اوراق'!A:Q,17,0)</f>
        <v>403818483</v>
      </c>
      <c r="P36" s="5"/>
      <c r="Q36" s="5">
        <v>0</v>
      </c>
      <c r="R36" s="5"/>
      <c r="S36" s="5">
        <f t="shared" si="1"/>
        <v>403818483</v>
      </c>
      <c r="T36" s="5"/>
      <c r="U36" s="7">
        <v>0.11076040638808982</v>
      </c>
    </row>
    <row r="37" spans="1:21" ht="22.5" thickBot="1">
      <c r="C37" s="10">
        <v>0</v>
      </c>
      <c r="D37" s="5"/>
      <c r="E37" s="10">
        <f>SUM(E8:E36)</f>
        <v>1961680231</v>
      </c>
      <c r="F37" s="5"/>
      <c r="G37" s="10">
        <f>SUM(G8:G36)</f>
        <v>64211692</v>
      </c>
      <c r="H37" s="5"/>
      <c r="I37" s="10">
        <f>SUM(I8:I36)</f>
        <v>2025891923</v>
      </c>
      <c r="J37" s="5"/>
      <c r="K37" s="8">
        <f>SUM(K8:K36)</f>
        <v>1</v>
      </c>
      <c r="L37" s="5"/>
      <c r="M37" s="10">
        <f>SUM(M8:M36)</f>
        <v>0</v>
      </c>
      <c r="N37" s="5"/>
      <c r="O37" s="10">
        <f>SUM(O8:O36)</f>
        <v>2177941951</v>
      </c>
      <c r="P37" s="5"/>
      <c r="Q37" s="10">
        <f>SUM(Q8:Q36)</f>
        <v>1467932028</v>
      </c>
      <c r="R37" s="5"/>
      <c r="S37" s="10">
        <f>SUM(S8:S36)</f>
        <v>3645873979</v>
      </c>
      <c r="T37" s="5"/>
      <c r="U37" s="8">
        <f>SUM(U8:U36)</f>
        <v>1</v>
      </c>
    </row>
    <row r="38" spans="1:21" ht="22.5" thickTop="1">
      <c r="C38" s="5"/>
      <c r="D38" s="5"/>
      <c r="E38" s="5"/>
      <c r="F38" s="5"/>
      <c r="G38" s="5"/>
      <c r="H38" s="5"/>
      <c r="I38" s="5"/>
      <c r="J38" s="5"/>
      <c r="K38" s="7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>
      <c r="I39" s="5"/>
      <c r="K39" s="7"/>
      <c r="S39" s="5"/>
    </row>
    <row r="40" spans="1:21">
      <c r="I40" s="5"/>
      <c r="K40" s="7"/>
      <c r="S40" s="5"/>
    </row>
    <row r="41" spans="1:21">
      <c r="I41" s="5"/>
      <c r="K41" s="7"/>
      <c r="S41" s="5"/>
    </row>
    <row r="42" spans="1:21">
      <c r="I42" s="5"/>
      <c r="K42" s="7"/>
      <c r="S42" s="5"/>
    </row>
    <row r="43" spans="1:21">
      <c r="I43" s="5"/>
      <c r="K43" s="7"/>
      <c r="S43" s="5"/>
    </row>
    <row r="44" spans="1:21">
      <c r="I44" s="5"/>
      <c r="K44" s="7"/>
      <c r="S44" s="5"/>
    </row>
    <row r="45" spans="1:21">
      <c r="I45" s="5"/>
      <c r="K45" s="7"/>
      <c r="S45" s="5"/>
    </row>
    <row r="46" spans="1:21">
      <c r="I46" s="5"/>
      <c r="K46" s="7"/>
      <c r="S46" s="5"/>
    </row>
    <row r="47" spans="1:21">
      <c r="I47" s="5"/>
      <c r="K47" s="7"/>
      <c r="S47" s="5"/>
    </row>
    <row r="48" spans="1:21">
      <c r="I48" s="5"/>
      <c r="K48" s="7"/>
      <c r="S48" s="5"/>
    </row>
    <row r="49" spans="9:19">
      <c r="I49" s="5"/>
      <c r="K49" s="7"/>
      <c r="S49" s="5"/>
    </row>
    <row r="50" spans="9:19">
      <c r="I50" s="5"/>
      <c r="K50" s="7"/>
      <c r="S50" s="5"/>
    </row>
    <row r="51" spans="9:19">
      <c r="I51" s="5"/>
      <c r="K51" s="7"/>
      <c r="S51" s="5"/>
    </row>
    <row r="52" spans="9:19">
      <c r="I52" s="5"/>
      <c r="K52" s="7"/>
      <c r="S52" s="5"/>
    </row>
    <row r="53" spans="9:19">
      <c r="I53" s="5"/>
      <c r="K53" s="7"/>
      <c r="S53" s="5"/>
    </row>
    <row r="54" spans="9:19">
      <c r="I54" s="5"/>
      <c r="K54" s="7"/>
      <c r="S54" s="5"/>
    </row>
    <row r="55" spans="9:19">
      <c r="I55" s="5"/>
      <c r="K55" s="7"/>
      <c r="S55" s="5"/>
    </row>
    <row r="56" spans="9:19">
      <c r="I56" s="5"/>
      <c r="K56" s="7"/>
      <c r="S56" s="5"/>
    </row>
    <row r="57" spans="9:19">
      <c r="I57" s="5"/>
      <c r="K57" s="7"/>
      <c r="S57" s="5"/>
    </row>
    <row r="58" spans="9:19">
      <c r="I58" s="5"/>
      <c r="K58" s="7"/>
      <c r="S58" s="5"/>
    </row>
    <row r="59" spans="9:19">
      <c r="I59" s="5"/>
      <c r="K59" s="7"/>
      <c r="S59" s="5"/>
    </row>
    <row r="60" spans="9:19">
      <c r="I60" s="5"/>
      <c r="K60" s="7"/>
      <c r="S60" s="5"/>
    </row>
    <row r="61" spans="9:19">
      <c r="I61" s="5"/>
      <c r="K61" s="7"/>
      <c r="S61" s="5"/>
    </row>
    <row r="62" spans="9:19">
      <c r="I62" s="5"/>
      <c r="K62" s="7"/>
      <c r="S62" s="5"/>
    </row>
    <row r="63" spans="9:19">
      <c r="I63" s="5"/>
      <c r="K63" s="7"/>
      <c r="S63" s="5"/>
    </row>
    <row r="64" spans="9:19">
      <c r="I64" s="5"/>
      <c r="K64" s="7"/>
      <c r="S64" s="5"/>
    </row>
    <row r="65" spans="9:19">
      <c r="I65" s="5"/>
      <c r="K65" s="7"/>
      <c r="S65" s="5"/>
    </row>
    <row r="66" spans="9:19">
      <c r="I66" s="5"/>
      <c r="K66" s="7"/>
      <c r="S66" s="5"/>
    </row>
    <row r="67" spans="9:19">
      <c r="I67" s="5"/>
      <c r="K67" s="7"/>
      <c r="S67" s="5"/>
    </row>
    <row r="68" spans="9:19">
      <c r="I68" s="5"/>
      <c r="K68" s="7"/>
      <c r="S68" s="5"/>
    </row>
    <row r="69" spans="9:19">
      <c r="I69" s="5"/>
      <c r="K69" s="7"/>
      <c r="S69" s="5"/>
    </row>
    <row r="70" spans="9:19">
      <c r="I70" s="5"/>
      <c r="K70" s="7"/>
      <c r="S70" s="5"/>
    </row>
    <row r="71" spans="9:19">
      <c r="I71" s="5"/>
      <c r="K71" s="7"/>
      <c r="S71" s="5"/>
    </row>
    <row r="72" spans="9:19">
      <c r="I72" s="5"/>
      <c r="K72" s="7"/>
      <c r="S72" s="5"/>
    </row>
    <row r="73" spans="9:19">
      <c r="I73" s="5"/>
      <c r="K73" s="7"/>
      <c r="S73" s="5"/>
    </row>
    <row r="74" spans="9:19">
      <c r="I74" s="5"/>
      <c r="K74" s="7"/>
      <c r="S74" s="5"/>
    </row>
    <row r="75" spans="9:19">
      <c r="I75" s="5"/>
      <c r="K75" s="7"/>
      <c r="S75" s="5"/>
    </row>
    <row r="76" spans="9:19">
      <c r="I76" s="5"/>
      <c r="K76" s="7"/>
      <c r="S76" s="5"/>
    </row>
    <row r="77" spans="9:19">
      <c r="I77" s="5"/>
      <c r="K77" s="7"/>
      <c r="S77" s="5"/>
    </row>
    <row r="78" spans="9:19">
      <c r="I78" s="5"/>
      <c r="K78" s="7"/>
      <c r="S78" s="5"/>
    </row>
    <row r="79" spans="9:19">
      <c r="I79" s="5"/>
      <c r="K79" s="7"/>
      <c r="S79" s="5"/>
    </row>
    <row r="80" spans="9:19">
      <c r="I80" s="5"/>
      <c r="K80" s="7"/>
      <c r="S80" s="5"/>
    </row>
    <row r="81" spans="9:19">
      <c r="I81" s="5"/>
      <c r="K81" s="7"/>
      <c r="S81" s="5"/>
    </row>
    <row r="82" spans="9:19">
      <c r="I82" s="5"/>
      <c r="K82" s="7"/>
      <c r="S82" s="5"/>
    </row>
    <row r="83" spans="9:19">
      <c r="I83" s="5"/>
      <c r="K83" s="7"/>
      <c r="S83" s="5"/>
    </row>
    <row r="84" spans="9:19">
      <c r="I84" s="5"/>
      <c r="K84" s="7"/>
      <c r="S84" s="5"/>
    </row>
    <row r="85" spans="9:19">
      <c r="I85" s="5"/>
      <c r="K85" s="7"/>
      <c r="S85" s="5"/>
    </row>
    <row r="86" spans="9:19">
      <c r="I86" s="5"/>
      <c r="K86" s="7"/>
      <c r="S86" s="5"/>
    </row>
    <row r="87" spans="9:19">
      <c r="I87" s="5"/>
      <c r="K87" s="7"/>
      <c r="S87" s="5"/>
    </row>
    <row r="88" spans="9:19">
      <c r="I88" s="5"/>
      <c r="K88" s="7"/>
      <c r="S88" s="5"/>
    </row>
    <row r="89" spans="9:19">
      <c r="I89" s="5"/>
      <c r="K89" s="7"/>
      <c r="S89" s="5"/>
    </row>
    <row r="90" spans="9:19">
      <c r="I90" s="5"/>
      <c r="K90" s="7"/>
      <c r="S90" s="5"/>
    </row>
    <row r="91" spans="9:19">
      <c r="I91" s="5"/>
      <c r="K91" s="7"/>
      <c r="S91" s="5"/>
    </row>
    <row r="92" spans="9:19">
      <c r="I92" s="5"/>
      <c r="K92" s="7"/>
      <c r="S92" s="5"/>
    </row>
    <row r="93" spans="9:19">
      <c r="I93" s="5"/>
      <c r="K93" s="7"/>
      <c r="S93" s="5"/>
    </row>
    <row r="94" spans="9:19">
      <c r="I94" s="5"/>
      <c r="K94" s="7"/>
      <c r="S94" s="5"/>
    </row>
    <row r="95" spans="9:19">
      <c r="I95" s="5"/>
      <c r="K95" s="7"/>
      <c r="S95" s="5"/>
    </row>
    <row r="96" spans="9:19">
      <c r="I96" s="5"/>
      <c r="K96" s="7"/>
      <c r="S96" s="5"/>
    </row>
    <row r="97" spans="9:19">
      <c r="I97" s="5"/>
      <c r="K97" s="7"/>
      <c r="S97" s="5"/>
    </row>
    <row r="98" spans="9:19">
      <c r="I98" s="5"/>
      <c r="K98" s="7"/>
      <c r="S98" s="5"/>
    </row>
    <row r="99" spans="9:19">
      <c r="I99" s="5"/>
      <c r="K99" s="7"/>
      <c r="S99" s="5"/>
    </row>
    <row r="100" spans="9:19">
      <c r="I100" s="5"/>
      <c r="K100" s="7"/>
      <c r="S100" s="5"/>
    </row>
    <row r="101" spans="9:19">
      <c r="I101" s="5"/>
      <c r="K101" s="7"/>
      <c r="S101" s="5"/>
    </row>
    <row r="102" spans="9:19">
      <c r="I102" s="5"/>
      <c r="K102" s="7"/>
      <c r="S102" s="5"/>
    </row>
    <row r="103" spans="9:19">
      <c r="I103" s="5"/>
      <c r="K103" s="7"/>
      <c r="S103" s="5"/>
    </row>
    <row r="104" spans="9:19">
      <c r="I104" s="5"/>
      <c r="K104" s="7"/>
      <c r="S104" s="5"/>
    </row>
    <row r="105" spans="9:19">
      <c r="I105" s="5"/>
      <c r="K105" s="7"/>
      <c r="S105" s="5"/>
    </row>
    <row r="106" spans="9:19">
      <c r="I106" s="5"/>
      <c r="K106" s="7"/>
      <c r="S106" s="5"/>
    </row>
    <row r="107" spans="9:19">
      <c r="I107" s="5"/>
      <c r="K107" s="7"/>
      <c r="S107" s="5"/>
    </row>
    <row r="108" spans="9:19">
      <c r="I108" s="5"/>
      <c r="K108" s="7"/>
      <c r="S108" s="5"/>
    </row>
    <row r="109" spans="9:19">
      <c r="I109" s="5"/>
      <c r="K109" s="7"/>
      <c r="S109" s="5"/>
    </row>
    <row r="110" spans="9:19">
      <c r="I110" s="5"/>
      <c r="K110" s="7"/>
      <c r="S110" s="5"/>
    </row>
    <row r="111" spans="9:19">
      <c r="I111" s="5"/>
      <c r="K111" s="7"/>
      <c r="S111" s="5"/>
    </row>
    <row r="112" spans="9:19">
      <c r="I112" s="5"/>
      <c r="K112" s="7"/>
      <c r="S112" s="5"/>
    </row>
    <row r="113" spans="9:19">
      <c r="I113" s="5"/>
      <c r="K113" s="7"/>
      <c r="S113" s="5"/>
    </row>
    <row r="114" spans="9:19">
      <c r="I114" s="5"/>
      <c r="K114" s="7"/>
      <c r="S114" s="5"/>
    </row>
    <row r="115" spans="9:19">
      <c r="I115" s="5"/>
      <c r="K115" s="7"/>
      <c r="S115" s="5"/>
    </row>
    <row r="116" spans="9:19">
      <c r="I116" s="5"/>
      <c r="K116" s="7"/>
      <c r="S116" s="5"/>
    </row>
    <row r="117" spans="9:19">
      <c r="I117" s="5"/>
      <c r="K117" s="7"/>
      <c r="S117" s="5"/>
    </row>
    <row r="118" spans="9:19">
      <c r="I118" s="5"/>
      <c r="K118" s="7"/>
      <c r="S118" s="5"/>
    </row>
    <row r="119" spans="9:19">
      <c r="I119" s="5"/>
      <c r="K119" s="7"/>
      <c r="S119" s="5"/>
    </row>
    <row r="120" spans="9:19">
      <c r="I120" s="5"/>
      <c r="K120" s="7"/>
      <c r="S120" s="5"/>
    </row>
    <row r="121" spans="9:19">
      <c r="I121" s="5"/>
      <c r="K121" s="7"/>
      <c r="S121" s="5"/>
    </row>
    <row r="122" spans="9:19">
      <c r="I122" s="5"/>
      <c r="K122" s="7"/>
      <c r="S122" s="5"/>
    </row>
    <row r="123" spans="9:19">
      <c r="I123" s="5"/>
      <c r="K123" s="7"/>
      <c r="S123" s="5"/>
    </row>
    <row r="124" spans="9:19">
      <c r="I124" s="5"/>
      <c r="K124" s="7"/>
      <c r="S124" s="5"/>
    </row>
    <row r="125" spans="9:19">
      <c r="I125" s="5"/>
      <c r="K125" s="7"/>
      <c r="S125" s="5"/>
    </row>
    <row r="126" spans="9:19">
      <c r="I126" s="5"/>
      <c r="K126" s="7"/>
      <c r="S126" s="5"/>
    </row>
    <row r="127" spans="9:19">
      <c r="I127" s="5"/>
      <c r="K127" s="7"/>
      <c r="S127" s="5"/>
    </row>
    <row r="128" spans="9:19">
      <c r="I128" s="5"/>
      <c r="K128" s="7"/>
      <c r="S128" s="5"/>
    </row>
    <row r="129" spans="9:19">
      <c r="I129" s="5"/>
      <c r="K129" s="7"/>
      <c r="S129" s="5"/>
    </row>
    <row r="130" spans="9:19">
      <c r="I130" s="5"/>
      <c r="K130" s="7"/>
      <c r="S130" s="5"/>
    </row>
    <row r="131" spans="9:19">
      <c r="I131" s="5"/>
      <c r="K131" s="7"/>
      <c r="S131" s="5"/>
    </row>
    <row r="132" spans="9:19">
      <c r="I132" s="5"/>
      <c r="K132" s="7"/>
      <c r="S132" s="5"/>
    </row>
    <row r="133" spans="9:19">
      <c r="I133" s="5"/>
      <c r="K133" s="7"/>
      <c r="S133" s="5"/>
    </row>
    <row r="134" spans="9:19">
      <c r="I134" s="5"/>
      <c r="K134" s="7"/>
      <c r="S134" s="5"/>
    </row>
    <row r="135" spans="9:19">
      <c r="I135" s="5"/>
      <c r="K135" s="7"/>
      <c r="S135" s="5"/>
    </row>
    <row r="136" spans="9:19">
      <c r="I136" s="5"/>
      <c r="K136" s="7"/>
      <c r="S136" s="5"/>
    </row>
    <row r="137" spans="9:19">
      <c r="I137" s="5"/>
      <c r="K137" s="7"/>
      <c r="S137" s="5"/>
    </row>
    <row r="138" spans="9:19">
      <c r="I138" s="5"/>
      <c r="K138" s="7"/>
      <c r="S138" s="5"/>
    </row>
    <row r="139" spans="9:19">
      <c r="I139" s="5"/>
      <c r="K139" s="7"/>
      <c r="S139" s="5"/>
    </row>
    <row r="140" spans="9:19">
      <c r="I140" s="5"/>
      <c r="K140" s="7"/>
      <c r="S140" s="5"/>
    </row>
    <row r="141" spans="9:19">
      <c r="I141" s="5"/>
      <c r="K141" s="7"/>
      <c r="S141" s="5"/>
    </row>
    <row r="142" spans="9:19">
      <c r="I142" s="5"/>
      <c r="K142" s="7"/>
      <c r="S142" s="5"/>
    </row>
    <row r="143" spans="9:19">
      <c r="I143" s="5"/>
      <c r="K143" s="7"/>
      <c r="S143" s="5"/>
    </row>
    <row r="144" spans="9:19">
      <c r="I144" s="5"/>
      <c r="K144" s="7"/>
      <c r="S144" s="5"/>
    </row>
    <row r="145" spans="9:19">
      <c r="I145" s="5"/>
      <c r="K145" s="7"/>
      <c r="S145" s="5"/>
    </row>
    <row r="146" spans="9:19">
      <c r="I146" s="5"/>
      <c r="K146" s="7"/>
      <c r="S146" s="5"/>
    </row>
    <row r="147" spans="9:19">
      <c r="I147" s="5"/>
      <c r="K147" s="7"/>
      <c r="S147" s="5"/>
    </row>
    <row r="148" spans="9:19">
      <c r="I148" s="5"/>
      <c r="K148" s="7"/>
      <c r="S148" s="5"/>
    </row>
    <row r="149" spans="9:19">
      <c r="I149" s="5"/>
      <c r="K149" s="7"/>
      <c r="S149" s="5"/>
    </row>
    <row r="150" spans="9:19">
      <c r="I150" s="5"/>
      <c r="K150" s="7"/>
      <c r="S150" s="5"/>
    </row>
    <row r="151" spans="9:19">
      <c r="I151" s="5"/>
      <c r="K151" s="7"/>
      <c r="S151" s="5"/>
    </row>
    <row r="152" spans="9:19">
      <c r="I152" s="5"/>
      <c r="K152" s="7"/>
      <c r="S152" s="5"/>
    </row>
    <row r="153" spans="9:19">
      <c r="I153" s="5"/>
      <c r="K153" s="7"/>
      <c r="S153" s="5"/>
    </row>
    <row r="154" spans="9:19">
      <c r="I154" s="5"/>
      <c r="K154" s="7"/>
      <c r="S154" s="5"/>
    </row>
    <row r="155" spans="9:19">
      <c r="I155" s="5"/>
      <c r="K155" s="7"/>
      <c r="S155" s="5"/>
    </row>
    <row r="156" spans="9:19">
      <c r="I156" s="5"/>
      <c r="K156" s="7"/>
      <c r="S156" s="5"/>
    </row>
    <row r="157" spans="9:19">
      <c r="I157" s="5"/>
      <c r="K157" s="7"/>
      <c r="S157" s="5"/>
    </row>
    <row r="158" spans="9:19">
      <c r="I158" s="5"/>
      <c r="K158" s="7"/>
      <c r="S158" s="5"/>
    </row>
    <row r="159" spans="9:19">
      <c r="I159" s="5"/>
      <c r="K159" s="7"/>
      <c r="S159" s="5"/>
    </row>
    <row r="160" spans="9:19">
      <c r="I160" s="5"/>
      <c r="K160" s="7"/>
      <c r="S160" s="5"/>
    </row>
    <row r="161" spans="9:19">
      <c r="I161" s="5"/>
      <c r="K161" s="7"/>
      <c r="S161" s="5"/>
    </row>
    <row r="162" spans="9:19">
      <c r="I162" s="5"/>
      <c r="K162" s="7"/>
      <c r="S162" s="5"/>
    </row>
    <row r="163" spans="9:19">
      <c r="I163" s="5"/>
      <c r="K163" s="7"/>
      <c r="S163" s="5"/>
    </row>
    <row r="164" spans="9:19">
      <c r="I164" s="5"/>
      <c r="K164" s="7"/>
      <c r="S164" s="5"/>
    </row>
    <row r="165" spans="9:19">
      <c r="I165" s="5"/>
      <c r="K165" s="7"/>
      <c r="S165" s="5"/>
    </row>
    <row r="166" spans="9:19">
      <c r="I166" s="5"/>
      <c r="K166" s="7"/>
      <c r="S166" s="5"/>
    </row>
    <row r="167" spans="9:19">
      <c r="I167" s="5"/>
      <c r="K167" s="7"/>
      <c r="S167" s="5"/>
    </row>
    <row r="168" spans="9:19">
      <c r="I168" s="5"/>
      <c r="K168" s="7"/>
      <c r="S168" s="5"/>
    </row>
    <row r="169" spans="9:19">
      <c r="I169" s="5"/>
      <c r="K169" s="7"/>
      <c r="S169" s="5"/>
    </row>
    <row r="170" spans="9:19">
      <c r="I170" s="5"/>
      <c r="K170" s="7"/>
      <c r="S170" s="5"/>
    </row>
    <row r="171" spans="9:19">
      <c r="I171" s="5"/>
      <c r="K171" s="7"/>
      <c r="S171" s="5"/>
    </row>
    <row r="172" spans="9:19">
      <c r="I172" s="5"/>
      <c r="K172" s="7"/>
      <c r="S172" s="5"/>
    </row>
    <row r="173" spans="9:19">
      <c r="I173" s="5"/>
      <c r="K173" s="7"/>
      <c r="S173" s="5"/>
    </row>
    <row r="174" spans="9:19">
      <c r="I174" s="5"/>
      <c r="K174" s="7"/>
      <c r="S174" s="5"/>
    </row>
    <row r="175" spans="9:19">
      <c r="I175" s="5"/>
      <c r="K175" s="7"/>
    </row>
    <row r="176" spans="9:19">
      <c r="I176" s="5"/>
      <c r="K176" s="7"/>
    </row>
    <row r="177" spans="9:11">
      <c r="I177" s="5"/>
      <c r="K177" s="7"/>
    </row>
    <row r="178" spans="9:11">
      <c r="I178" s="5"/>
      <c r="K178" s="7"/>
    </row>
    <row r="179" spans="9:11">
      <c r="I179" s="5"/>
      <c r="K179" s="7"/>
    </row>
    <row r="180" spans="9:11">
      <c r="I180" s="5"/>
      <c r="K180" s="7"/>
    </row>
    <row r="181" spans="9:11">
      <c r="I181" s="5"/>
      <c r="K181" s="7"/>
    </row>
    <row r="182" spans="9:11">
      <c r="I182" s="5"/>
      <c r="K182" s="7"/>
    </row>
  </sheetData>
  <mergeCells count="16">
    <mergeCell ref="A2:U2"/>
    <mergeCell ref="A4:U4"/>
    <mergeCell ref="A3:U3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2021-03-28T04:49:39Z</dcterms:created>
  <dcterms:modified xsi:type="dcterms:W3CDTF">2021-03-30T13:42:21Z</dcterms:modified>
</cp:coreProperties>
</file>