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شهریور 99\تارنما\"/>
    </mc:Choice>
  </mc:AlternateContent>
  <xr:revisionPtr revIDLastSave="0" documentId="13_ncr:1_{3BAB79B8-1937-4654-97D1-05350AA85E8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C9" i="15"/>
  <c r="C8" i="15"/>
  <c r="Q14" i="12"/>
  <c r="O14" i="12"/>
  <c r="M14" i="12"/>
  <c r="K14" i="12"/>
  <c r="I14" i="12"/>
  <c r="G14" i="12"/>
  <c r="E14" i="12"/>
  <c r="C14" i="12"/>
  <c r="U26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8" i="11"/>
  <c r="S26" i="11"/>
  <c r="Q26" i="11"/>
  <c r="O26" i="11"/>
  <c r="M26" i="11"/>
  <c r="G26" i="11"/>
  <c r="E26" i="11"/>
  <c r="C26" i="11"/>
  <c r="Q23" i="10"/>
  <c r="O23" i="10"/>
  <c r="M23" i="10"/>
  <c r="I23" i="10"/>
  <c r="G23" i="10"/>
  <c r="E23" i="10"/>
  <c r="Q28" i="9"/>
  <c r="O28" i="9"/>
  <c r="M28" i="9"/>
  <c r="I28" i="9"/>
  <c r="G28" i="9"/>
  <c r="E28" i="9"/>
  <c r="S16" i="8"/>
  <c r="Q16" i="8"/>
  <c r="O16" i="8"/>
  <c r="M16" i="8"/>
  <c r="K16" i="8"/>
  <c r="I16" i="8"/>
  <c r="AK15" i="3"/>
  <c r="AI15" i="3"/>
  <c r="AG15" i="3"/>
  <c r="AA15" i="3"/>
  <c r="W15" i="3"/>
  <c r="S15" i="3"/>
  <c r="Q15" i="3"/>
  <c r="Y23" i="1"/>
  <c r="W23" i="1"/>
  <c r="U23" i="1"/>
  <c r="O23" i="1"/>
  <c r="K23" i="1"/>
  <c r="G23" i="1"/>
  <c r="E23" i="1"/>
  <c r="K26" i="11" l="1"/>
  <c r="I26" i="11"/>
</calcChain>
</file>

<file path=xl/sharedStrings.xml><?xml version="1.0" encoding="utf-8"?>
<sst xmlns="http://schemas.openxmlformats.org/spreadsheetml/2006/main" count="499" uniqueCount="118">
  <si>
    <t>صندوق سرمایه‌گذاری مشترک مدرسه کسب و کار صوفی رازی</t>
  </si>
  <si>
    <t>صورت وضعیت پورتفوی</t>
  </si>
  <si>
    <t>برای ماه منتهی به 1399/06/31</t>
  </si>
  <si>
    <t>نام شرکت</t>
  </si>
  <si>
    <t>1399/05/31</t>
  </si>
  <si>
    <t>تغییرات طی دوره</t>
  </si>
  <si>
    <t>1399/06/31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</si>
  <si>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</si>
  <si>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</si>
  <si>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</si>
  <si>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</si>
  <si>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</si>
  <si>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</si>
  <si>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</si>
  <si>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</si>
  <si>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</si>
  <si>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پالایش نفت بندرعباس</t>
  </si>
  <si>
    <t>پتروشیمی پارس</t>
  </si>
  <si>
    <t>پتروشیمی پردیس</t>
  </si>
  <si>
    <t>پتروشیمی مارون</t>
  </si>
  <si>
    <t>تامین سرمایه نوین</t>
  </si>
  <si>
    <t>توسعه‌معادن‌وفلزات‌</t>
  </si>
  <si>
    <t>سرمايه گذاري تامين اجتماعي</t>
  </si>
  <si>
    <t>سرمایه‌گذاری‌ سپه‌</t>
  </si>
  <si>
    <t>سرمایه‌گذاری‌ صنعت‌ نفت‌</t>
  </si>
  <si>
    <t>سرمایه‌گذاری‌غدیر(هلدینگ‌</t>
  </si>
  <si>
    <t>فروشگاههای زنجیره ای افق کوروش</t>
  </si>
  <si>
    <t>فولاد  خوزستان</t>
  </si>
  <si>
    <t>فولاد امیرکبیرکاشان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</si>
  <si>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</si>
  <si>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</si>
  <si>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</si>
  <si>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</si>
  <si>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</si>
  <si>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</si>
  <si>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</si>
  <si>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</si>
  <si>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</si>
  <si>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اسنادخزانه-م18بودجه97-000525</t>
  </si>
  <si>
    <t>بله</t>
  </si>
  <si>
    <t>1398/03/22</t>
  </si>
  <si>
    <t>1400/05/25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</si>
  <si>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</si>
  <si>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</si>
  <si>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</si>
  <si>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</si>
  <si>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</si>
  <si>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</si>
  <si>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</si>
  <si>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</si>
  <si>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</si>
  <si>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</si>
  <si>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</si>
  <si>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</si>
  <si>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اسنادخزانه-م9بودجه98-000923</t>
  </si>
  <si>
    <t>1398/07/23</t>
  </si>
  <si>
    <t>1400/09/23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</si>
  <si>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</si>
  <si>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</si>
  <si>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</si>
  <si>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</si>
  <si>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</si>
  <si>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</si>
  <si>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</si>
  <si>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</si>
  <si>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</si>
  <si>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</si>
  <si>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</si>
  <si>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</si>
  <si>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</si>
  <si>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</si>
  <si>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</si>
  <si>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</si>
  <si>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</si>
  <si>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</si>
  <si>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</si>
  <si>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</si>
  <si>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</si>
  <si>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</si>
  <si>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</si>
  <si>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</si>
  <si>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</si>
  <si>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</si>
  <si>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</si>
  <si>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</si>
  <si>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</si>
  <si>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1399/04/25</t>
  </si>
  <si>
    <t>1399/04/19</t>
  </si>
  <si>
    <t>1399/05/15</t>
  </si>
  <si>
    <t>1399/04/31</t>
  </si>
  <si>
    <t>مبین انرژی خلیج فارس</t>
  </si>
  <si>
    <t>1399/04/08</t>
  </si>
  <si>
    <t>1399/06/18</t>
  </si>
  <si>
    <t>بهای فروش</t>
  </si>
  <si>
    <t>ارزش دفتری</t>
  </si>
  <si>
    <t>سود و زیان ناشی از تغییر قیمت</t>
  </si>
  <si>
    <t>سود و زیان ناشی از فروش</t>
  </si>
  <si>
    <t>فولاد مبارکه اصفهان</t>
  </si>
  <si>
    <t>صنایع پتروشیمی خلیج فارس</t>
  </si>
  <si>
    <t>پلی پروپیلن جم - جم پیلن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</si>
  <si>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</si>
  <si>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</si>
  <si>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</si>
  <si>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</si>
  <si>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</si>
  <si>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</si>
  <si>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</si>
  <si>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</si>
  <si>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</si>
  <si>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</si>
  <si>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</si>
  <si>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</si>
  <si>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</si>
  <si>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</si>
  <si>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</si>
  <si>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1399/06/01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</si>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</sst>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38</xdr:row>
      <xdr:rowOff>122885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E9637B-30F2-4F3C-8CF4-14ED919D8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914000" y="0"/>
          <a:ext cx="7772400" cy="7361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DCB44-C139-4860-9634-A722541E778C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7"/>
  <sheetViews>
    <sheetView rightToLeft="1" topLeftCell="A7" workbookViewId="0">
      <selection activeCell="Q29" sqref="Q29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21.7109375" style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22.5" x14ac:dyDescent="0.5">
      <c r="A3" s="11" t="s">
        <v>70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6" spans="1:21" ht="22.5" x14ac:dyDescent="0.5">
      <c r="A6" s="15" t="s">
        <v>3</v>
      </c>
      <c r="C6" s="13" t="s">
        <v>72</v>
      </c>
      <c r="D6" s="13" t="s">
        <v>72</v>
      </c>
      <c r="E6" s="13" t="s">
        <v>72</v>
      </c>
      <c r="F6" s="13" t="s">
        <v>72</v>
      </c>
      <c r="G6" s="13" t="s">
        <v>72</v>
      </c>
      <c r="H6" s="13" t="s">
        <v>72</v>
      </c>
      <c r="I6" s="13" t="s">
        <v>72</v>
      </c>
      <c r="J6" s="13" t="s">
        <v>72</v>
      </c>
      <c r="K6" s="13" t="s">
        <v>72</v>
      </c>
      <c r="M6" s="13" t="s">
        <v>73</v>
      </c>
      <c r="N6" s="13" t="s">
        <v>73</v>
      </c>
      <c r="O6" s="13" t="s">
        <v>73</v>
      </c>
      <c r="P6" s="13" t="s">
        <v>73</v>
      </c>
      <c r="Q6" s="13" t="s">
        <v>73</v>
      </c>
      <c r="R6" s="13" t="s">
        <v>73</v>
      </c>
      <c r="S6" s="13" t="s">
        <v>73</v>
      </c>
      <c r="T6" s="13" t="s">
        <v>73</v>
      </c>
      <c r="U6" s="13" t="s">
        <v>73</v>
      </c>
    </row>
    <row r="7" spans="1:21" ht="22.5" x14ac:dyDescent="0.5">
      <c r="A7" s="13" t="s">
        <v>3</v>
      </c>
      <c r="C7" s="14" t="s">
        <v>100</v>
      </c>
      <c r="E7" s="14" t="s">
        <v>101</v>
      </c>
      <c r="G7" s="14" t="s">
        <v>102</v>
      </c>
      <c r="I7" s="14" t="s">
        <v>63</v>
      </c>
      <c r="K7" s="14" t="s">
        <v>103</v>
      </c>
      <c r="M7" s="14" t="s">
        <v>100</v>
      </c>
      <c r="O7" s="14" t="s">
        <v>101</v>
      </c>
      <c r="Q7" s="14" t="s">
        <v>102</v>
      </c>
      <c r="S7" s="14" t="s">
        <v>63</v>
      </c>
      <c r="U7" s="14" t="s">
        <v>103</v>
      </c>
    </row>
    <row r="8" spans="1:21" x14ac:dyDescent="0.5">
      <c r="A8" s="1" t="s">
        <v>21</v>
      </c>
      <c r="C8" s="3">
        <v>0</v>
      </c>
      <c r="E8" s="3">
        <v>26119390</v>
      </c>
      <c r="G8" s="3">
        <v>10185104</v>
      </c>
      <c r="I8" s="3">
        <f>C8+E8+G8</f>
        <v>36304494</v>
      </c>
      <c r="K8" s="6">
        <f>I8/$I$26</f>
        <v>113.85037584789215</v>
      </c>
      <c r="M8" s="3">
        <v>98875610</v>
      </c>
      <c r="O8" s="3">
        <v>58561795</v>
      </c>
      <c r="Q8" s="3">
        <v>32385448</v>
      </c>
      <c r="S8" s="3">
        <v>189822853</v>
      </c>
      <c r="U8" s="6">
        <f>S8/$S$26</f>
        <v>1.8444068965926652E-2</v>
      </c>
    </row>
    <row r="9" spans="1:21" x14ac:dyDescent="0.5">
      <c r="A9" s="1" t="s">
        <v>27</v>
      </c>
      <c r="C9" s="3">
        <v>0</v>
      </c>
      <c r="E9" s="3">
        <v>252781261</v>
      </c>
      <c r="G9" s="3">
        <v>249670298</v>
      </c>
      <c r="I9" s="3">
        <f t="shared" ref="I9:I25" si="0">C9+E9+G9</f>
        <v>502451559</v>
      </c>
      <c r="K9" s="6">
        <f t="shared" ref="K9:K25" si="1">I9/$I$26</f>
        <v>1575.680929129858</v>
      </c>
      <c r="M9" s="3">
        <v>24097609</v>
      </c>
      <c r="O9" s="3">
        <v>319566172</v>
      </c>
      <c r="Q9" s="3">
        <v>416082855</v>
      </c>
      <c r="S9" s="3">
        <v>759746636</v>
      </c>
      <c r="U9" s="6">
        <f t="shared" ref="U9:U25" si="2">S9/$S$26</f>
        <v>7.3820507539283334E-2</v>
      </c>
    </row>
    <row r="10" spans="1:21" x14ac:dyDescent="0.5">
      <c r="A10" s="1" t="s">
        <v>16</v>
      </c>
      <c r="C10" s="3">
        <v>0</v>
      </c>
      <c r="E10" s="3">
        <v>268028967</v>
      </c>
      <c r="G10" s="3">
        <v>-173563754</v>
      </c>
      <c r="I10" s="3">
        <f t="shared" si="0"/>
        <v>94465213</v>
      </c>
      <c r="K10" s="6">
        <f t="shared" si="1"/>
        <v>296.24156184634296</v>
      </c>
      <c r="M10" s="3">
        <v>26977811</v>
      </c>
      <c r="O10" s="3">
        <v>0</v>
      </c>
      <c r="Q10" s="3">
        <v>-115769481</v>
      </c>
      <c r="S10" s="3">
        <v>-88791670</v>
      </c>
      <c r="U10" s="6">
        <f t="shared" si="2"/>
        <v>-8.6274105525102427E-3</v>
      </c>
    </row>
    <row r="11" spans="1:21" x14ac:dyDescent="0.5">
      <c r="A11" s="1" t="s">
        <v>19</v>
      </c>
      <c r="C11" s="3">
        <v>0</v>
      </c>
      <c r="E11" s="3">
        <v>19233722</v>
      </c>
      <c r="G11" s="3">
        <v>8012082</v>
      </c>
      <c r="I11" s="3">
        <f t="shared" si="0"/>
        <v>27245804</v>
      </c>
      <c r="K11" s="6">
        <f t="shared" si="1"/>
        <v>85.442453093493143</v>
      </c>
      <c r="M11" s="3">
        <v>0</v>
      </c>
      <c r="O11" s="3">
        <v>-113418608</v>
      </c>
      <c r="Q11" s="3">
        <v>8012082</v>
      </c>
      <c r="S11" s="3">
        <v>-105406526</v>
      </c>
      <c r="U11" s="6">
        <f t="shared" si="2"/>
        <v>-1.0241787036056932E-2</v>
      </c>
    </row>
    <row r="12" spans="1:21" x14ac:dyDescent="0.5">
      <c r="A12" s="1" t="s">
        <v>18</v>
      </c>
      <c r="C12" s="3">
        <v>0</v>
      </c>
      <c r="E12" s="3">
        <v>-279828202</v>
      </c>
      <c r="G12" s="3">
        <v>308584990</v>
      </c>
      <c r="I12" s="3">
        <f t="shared" si="0"/>
        <v>28756788</v>
      </c>
      <c r="K12" s="6">
        <f t="shared" si="1"/>
        <v>90.180877386093158</v>
      </c>
      <c r="M12" s="3">
        <v>0</v>
      </c>
      <c r="O12" s="3">
        <v>0</v>
      </c>
      <c r="Q12" s="3">
        <v>770880463</v>
      </c>
      <c r="S12" s="3">
        <v>770880463</v>
      </c>
      <c r="U12" s="6">
        <f t="shared" si="2"/>
        <v>7.4902321819267301E-2</v>
      </c>
    </row>
    <row r="13" spans="1:21" x14ac:dyDescent="0.5">
      <c r="A13" s="1" t="s">
        <v>17</v>
      </c>
      <c r="C13" s="3">
        <v>0</v>
      </c>
      <c r="E13" s="3">
        <v>33999711</v>
      </c>
      <c r="G13" s="3">
        <v>93034249</v>
      </c>
      <c r="I13" s="3">
        <f t="shared" si="0"/>
        <v>127033960</v>
      </c>
      <c r="K13" s="6">
        <f t="shared" si="1"/>
        <v>398.37668833632819</v>
      </c>
      <c r="M13" s="3">
        <v>92855466</v>
      </c>
      <c r="O13" s="3">
        <v>0</v>
      </c>
      <c r="Q13" s="3">
        <v>336458160</v>
      </c>
      <c r="S13" s="3">
        <v>429313626</v>
      </c>
      <c r="U13" s="6">
        <f t="shared" si="2"/>
        <v>4.1714103443361697E-2</v>
      </c>
    </row>
    <row r="14" spans="1:21" x14ac:dyDescent="0.5">
      <c r="A14" s="1" t="s">
        <v>22</v>
      </c>
      <c r="C14" s="3">
        <v>0</v>
      </c>
      <c r="E14" s="3">
        <v>-979708719</v>
      </c>
      <c r="G14" s="3">
        <v>894636815</v>
      </c>
      <c r="I14" s="3">
        <f t="shared" si="0"/>
        <v>-85071904</v>
      </c>
      <c r="K14" s="6">
        <f t="shared" si="1"/>
        <v>-266.7842786762377</v>
      </c>
      <c r="M14" s="3">
        <v>0</v>
      </c>
      <c r="O14" s="3">
        <v>0</v>
      </c>
      <c r="Q14" s="3">
        <v>3683021245</v>
      </c>
      <c r="S14" s="3">
        <v>3683021245</v>
      </c>
      <c r="U14" s="6">
        <f t="shared" si="2"/>
        <v>0.35785942931620063</v>
      </c>
    </row>
    <row r="15" spans="1:21" x14ac:dyDescent="0.5">
      <c r="A15" s="1" t="s">
        <v>23</v>
      </c>
      <c r="C15" s="3">
        <v>0</v>
      </c>
      <c r="E15" s="3">
        <v>-14158252</v>
      </c>
      <c r="G15" s="3">
        <v>0</v>
      </c>
      <c r="I15" s="3">
        <f t="shared" si="0"/>
        <v>-14158252</v>
      </c>
      <c r="K15" s="6">
        <f t="shared" si="1"/>
        <v>-44.400076518052302</v>
      </c>
      <c r="M15" s="3">
        <v>0</v>
      </c>
      <c r="O15" s="3">
        <v>-324171966</v>
      </c>
      <c r="Q15" s="3">
        <v>42047908</v>
      </c>
      <c r="S15" s="3">
        <v>-282124058</v>
      </c>
      <c r="U15" s="6">
        <f t="shared" si="2"/>
        <v>-2.7412482219404274E-2</v>
      </c>
    </row>
    <row r="16" spans="1:21" x14ac:dyDescent="0.5">
      <c r="A16" s="1" t="s">
        <v>25</v>
      </c>
      <c r="C16" s="3">
        <v>0</v>
      </c>
      <c r="E16" s="3">
        <v>-88289095</v>
      </c>
      <c r="G16" s="3">
        <v>0</v>
      </c>
      <c r="I16" s="3">
        <f t="shared" si="0"/>
        <v>-88289095</v>
      </c>
      <c r="K16" s="6">
        <f t="shared" si="1"/>
        <v>-276.87334380752571</v>
      </c>
      <c r="M16" s="3">
        <v>0</v>
      </c>
      <c r="O16" s="3">
        <v>-70722519</v>
      </c>
      <c r="Q16" s="3">
        <v>175580317</v>
      </c>
      <c r="S16" s="3">
        <v>104857798</v>
      </c>
      <c r="U16" s="6">
        <f t="shared" si="2"/>
        <v>1.0188470078084886E-2</v>
      </c>
    </row>
    <row r="17" spans="1:21" x14ac:dyDescent="0.5">
      <c r="A17" s="1" t="s">
        <v>97</v>
      </c>
      <c r="C17" s="3">
        <v>0</v>
      </c>
      <c r="E17" s="3">
        <v>0</v>
      </c>
      <c r="G17" s="3">
        <v>0</v>
      </c>
      <c r="I17" s="3">
        <f t="shared" si="0"/>
        <v>0</v>
      </c>
      <c r="K17" s="6">
        <f t="shared" si="1"/>
        <v>0</v>
      </c>
      <c r="M17" s="3">
        <v>0</v>
      </c>
      <c r="O17" s="3">
        <v>0</v>
      </c>
      <c r="Q17" s="3">
        <v>1997204188</v>
      </c>
      <c r="S17" s="3">
        <v>1997204188</v>
      </c>
      <c r="U17" s="6">
        <f t="shared" si="2"/>
        <v>0.19405762372831653</v>
      </c>
    </row>
    <row r="18" spans="1:21" x14ac:dyDescent="0.5">
      <c r="A18" s="1" t="s">
        <v>98</v>
      </c>
      <c r="C18" s="3">
        <v>0</v>
      </c>
      <c r="E18" s="3">
        <v>0</v>
      </c>
      <c r="G18" s="3">
        <v>0</v>
      </c>
      <c r="I18" s="3">
        <f t="shared" si="0"/>
        <v>0</v>
      </c>
      <c r="K18" s="6">
        <f t="shared" si="1"/>
        <v>0</v>
      </c>
      <c r="M18" s="3">
        <v>0</v>
      </c>
      <c r="O18" s="3">
        <v>0</v>
      </c>
      <c r="Q18" s="3">
        <v>2686422002</v>
      </c>
      <c r="S18" s="3">
        <v>2686422002</v>
      </c>
      <c r="U18" s="6">
        <f t="shared" si="2"/>
        <v>0.26102522374621956</v>
      </c>
    </row>
    <row r="19" spans="1:21" x14ac:dyDescent="0.5">
      <c r="A19" s="1" t="s">
        <v>90</v>
      </c>
      <c r="C19" s="3">
        <v>0</v>
      </c>
      <c r="E19" s="3">
        <v>0</v>
      </c>
      <c r="G19" s="3">
        <v>0</v>
      </c>
      <c r="I19" s="3">
        <f t="shared" si="0"/>
        <v>0</v>
      </c>
      <c r="K19" s="6">
        <f t="shared" si="1"/>
        <v>0</v>
      </c>
      <c r="M19" s="3">
        <v>229400000</v>
      </c>
      <c r="O19" s="3">
        <v>0</v>
      </c>
      <c r="Q19" s="3">
        <v>-2869022</v>
      </c>
      <c r="S19" s="3">
        <v>226530978</v>
      </c>
      <c r="U19" s="6">
        <f t="shared" si="2"/>
        <v>2.2010800676095694E-2</v>
      </c>
    </row>
    <row r="20" spans="1:21" x14ac:dyDescent="0.5">
      <c r="A20" s="1" t="s">
        <v>26</v>
      </c>
      <c r="C20" s="3">
        <v>106017431</v>
      </c>
      <c r="E20" s="3">
        <v>-71523579</v>
      </c>
      <c r="G20" s="3">
        <v>0</v>
      </c>
      <c r="I20" s="3">
        <f t="shared" si="0"/>
        <v>34493852</v>
      </c>
      <c r="K20" s="6">
        <f t="shared" si="1"/>
        <v>108.17222833739443</v>
      </c>
      <c r="M20" s="3">
        <v>106017431</v>
      </c>
      <c r="O20" s="3">
        <v>-154645449</v>
      </c>
      <c r="Q20" s="3">
        <v>164662307</v>
      </c>
      <c r="S20" s="3">
        <v>116034289</v>
      </c>
      <c r="U20" s="6">
        <f t="shared" si="2"/>
        <v>1.1274429790222701E-2</v>
      </c>
    </row>
    <row r="21" spans="1:21" x14ac:dyDescent="0.5">
      <c r="A21" s="1" t="s">
        <v>20</v>
      </c>
      <c r="C21" s="3">
        <v>0</v>
      </c>
      <c r="E21" s="3">
        <v>-307764586</v>
      </c>
      <c r="G21" s="3">
        <v>0</v>
      </c>
      <c r="I21" s="3">
        <f t="shared" si="0"/>
        <v>-307764586</v>
      </c>
      <c r="K21" s="6">
        <f t="shared" si="1"/>
        <v>-965.14535607550204</v>
      </c>
      <c r="M21" s="3">
        <v>0</v>
      </c>
      <c r="O21" s="3">
        <v>-636069117</v>
      </c>
      <c r="Q21" s="3">
        <v>11827453</v>
      </c>
      <c r="S21" s="3">
        <v>-624241664</v>
      </c>
      <c r="U21" s="6">
        <f t="shared" si="2"/>
        <v>-6.065421586630991E-2</v>
      </c>
    </row>
    <row r="22" spans="1:21" x14ac:dyDescent="0.5">
      <c r="A22" s="1" t="s">
        <v>99</v>
      </c>
      <c r="C22" s="3">
        <v>0</v>
      </c>
      <c r="E22" s="3">
        <v>0</v>
      </c>
      <c r="G22" s="3">
        <v>0</v>
      </c>
      <c r="I22" s="3">
        <f t="shared" si="0"/>
        <v>0</v>
      </c>
      <c r="K22" s="6">
        <f t="shared" si="1"/>
        <v>0</v>
      </c>
      <c r="M22" s="3">
        <v>0</v>
      </c>
      <c r="O22" s="3">
        <v>0</v>
      </c>
      <c r="Q22" s="3">
        <v>500160616</v>
      </c>
      <c r="S22" s="3">
        <v>500160616</v>
      </c>
      <c r="U22" s="6">
        <f t="shared" si="2"/>
        <v>4.8597925643570204E-2</v>
      </c>
    </row>
    <row r="23" spans="1:21" x14ac:dyDescent="0.5">
      <c r="A23" s="1" t="s">
        <v>24</v>
      </c>
      <c r="C23" s="3">
        <v>0</v>
      </c>
      <c r="E23" s="3">
        <v>-392399114</v>
      </c>
      <c r="G23" s="3">
        <v>0</v>
      </c>
      <c r="I23" s="3">
        <f t="shared" si="0"/>
        <v>-392399114</v>
      </c>
      <c r="K23" s="6">
        <f t="shared" si="1"/>
        <v>-1230.5580298483123</v>
      </c>
      <c r="M23" s="3">
        <v>21714939</v>
      </c>
      <c r="O23" s="3">
        <v>-316870753</v>
      </c>
      <c r="Q23" s="3">
        <v>0</v>
      </c>
      <c r="S23" s="3">
        <v>-295155814</v>
      </c>
      <c r="U23" s="6">
        <f t="shared" si="2"/>
        <v>-2.8678708085323211E-2</v>
      </c>
    </row>
    <row r="24" spans="1:21" x14ac:dyDescent="0.5">
      <c r="A24" s="1" t="s">
        <v>15</v>
      </c>
      <c r="C24" s="3">
        <v>0</v>
      </c>
      <c r="E24" s="3">
        <v>-254409387</v>
      </c>
      <c r="G24" s="3">
        <v>0</v>
      </c>
      <c r="I24" s="3">
        <f t="shared" si="0"/>
        <v>-254409387</v>
      </c>
      <c r="K24" s="6">
        <f t="shared" si="1"/>
        <v>-797.82421231877925</v>
      </c>
      <c r="M24" s="3">
        <v>1422720</v>
      </c>
      <c r="O24" s="3">
        <v>-103358964</v>
      </c>
      <c r="Q24" s="3">
        <v>0</v>
      </c>
      <c r="S24" s="3">
        <v>-101936244</v>
      </c>
      <c r="U24" s="6">
        <f t="shared" si="2"/>
        <v>-9.9045983386601352E-3</v>
      </c>
    </row>
    <row r="25" spans="1:21" x14ac:dyDescent="0.5">
      <c r="A25" s="1" t="s">
        <v>28</v>
      </c>
      <c r="C25" s="3">
        <v>0</v>
      </c>
      <c r="E25" s="3">
        <v>291659547</v>
      </c>
      <c r="G25" s="3">
        <v>0</v>
      </c>
      <c r="I25" s="3">
        <f t="shared" si="0"/>
        <v>291659547</v>
      </c>
      <c r="K25" s="6">
        <f t="shared" si="1"/>
        <v>914.64018326700727</v>
      </c>
      <c r="M25" s="3">
        <v>0</v>
      </c>
      <c r="O25" s="3">
        <v>325471259</v>
      </c>
      <c r="Q25" s="3">
        <v>0</v>
      </c>
      <c r="S25" s="3">
        <v>325471259</v>
      </c>
      <c r="U25" s="6">
        <f t="shared" si="2"/>
        <v>3.1624297351715472E-2</v>
      </c>
    </row>
    <row r="26" spans="1:21" ht="22.5" thickBot="1" x14ac:dyDescent="0.55000000000000004">
      <c r="C26" s="5">
        <f>SUM(C8:C25)</f>
        <v>106017431</v>
      </c>
      <c r="E26" s="5">
        <f>SUM(E8:E25)</f>
        <v>-1496258336</v>
      </c>
      <c r="G26" s="5">
        <f>SUM(G8:G25)</f>
        <v>1390559784</v>
      </c>
      <c r="I26" s="5">
        <f>SUM(I8:I25)</f>
        <v>318879</v>
      </c>
      <c r="K26" s="7">
        <f>SUM(K8:K25)</f>
        <v>0.99999999999965894</v>
      </c>
      <c r="M26" s="5">
        <f>SUM(M8:M25)</f>
        <v>601361586</v>
      </c>
      <c r="O26" s="5">
        <f>SUM(O8:O25)</f>
        <v>-1015658150</v>
      </c>
      <c r="Q26" s="5">
        <f>SUM(Q8:Q25)</f>
        <v>10706106541</v>
      </c>
      <c r="S26" s="5">
        <f>SUM(S8:S25)</f>
        <v>10291809977</v>
      </c>
      <c r="U26" s="7">
        <f>SUM(U8:U25)</f>
        <v>1.0000000000000002</v>
      </c>
    </row>
    <row r="27" spans="1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workbookViewId="0">
      <selection activeCell="E17" sqref="E17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2.5" x14ac:dyDescent="0.5">
      <c r="A3" s="11" t="s">
        <v>70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2.5" x14ac:dyDescent="0.5">
      <c r="A6" s="15" t="s">
        <v>74</v>
      </c>
      <c r="C6" s="13" t="s">
        <v>72</v>
      </c>
      <c r="D6" s="13" t="s">
        <v>72</v>
      </c>
      <c r="E6" s="13" t="s">
        <v>72</v>
      </c>
      <c r="F6" s="13" t="s">
        <v>72</v>
      </c>
      <c r="G6" s="13" t="s">
        <v>72</v>
      </c>
      <c r="H6" s="13" t="s">
        <v>72</v>
      </c>
      <c r="I6" s="13" t="s">
        <v>72</v>
      </c>
      <c r="K6" s="13" t="s">
        <v>73</v>
      </c>
      <c r="L6" s="13" t="s">
        <v>73</v>
      </c>
      <c r="M6" s="13" t="s">
        <v>73</v>
      </c>
      <c r="N6" s="13" t="s">
        <v>73</v>
      </c>
      <c r="O6" s="13" t="s">
        <v>73</v>
      </c>
      <c r="P6" s="13" t="s">
        <v>73</v>
      </c>
      <c r="Q6" s="13" t="s">
        <v>73</v>
      </c>
    </row>
    <row r="7" spans="1:17" ht="22.5" x14ac:dyDescent="0.5">
      <c r="A7" s="13" t="s">
        <v>74</v>
      </c>
      <c r="C7" s="14" t="s">
        <v>104</v>
      </c>
      <c r="E7" s="14" t="s">
        <v>101</v>
      </c>
      <c r="G7" s="14" t="s">
        <v>102</v>
      </c>
      <c r="I7" s="14" t="s">
        <v>105</v>
      </c>
      <c r="K7" s="14" t="s">
        <v>104</v>
      </c>
      <c r="M7" s="14" t="s">
        <v>101</v>
      </c>
      <c r="O7" s="14" t="s">
        <v>102</v>
      </c>
      <c r="Q7" s="14" t="s">
        <v>105</v>
      </c>
    </row>
    <row r="8" spans="1:17" x14ac:dyDescent="0.5">
      <c r="A8" s="1" t="s">
        <v>42</v>
      </c>
      <c r="C8" s="3">
        <v>0</v>
      </c>
      <c r="E8" s="3">
        <v>101180668</v>
      </c>
      <c r="G8" s="3">
        <v>0</v>
      </c>
      <c r="I8" s="3">
        <v>101180668</v>
      </c>
      <c r="K8" s="3">
        <v>0</v>
      </c>
      <c r="M8" s="3">
        <v>133367574</v>
      </c>
      <c r="O8" s="3">
        <v>0</v>
      </c>
      <c r="Q8" s="3">
        <v>133367574</v>
      </c>
    </row>
    <row r="9" spans="1:17" x14ac:dyDescent="0.5">
      <c r="A9" s="1" t="s">
        <v>45</v>
      </c>
      <c r="C9" s="3">
        <v>0</v>
      </c>
      <c r="E9" s="3">
        <v>4559325</v>
      </c>
      <c r="G9" s="3">
        <v>0</v>
      </c>
      <c r="I9" s="3">
        <v>4559325</v>
      </c>
      <c r="K9" s="3">
        <v>0</v>
      </c>
      <c r="M9" s="3">
        <v>3871894</v>
      </c>
      <c r="O9" s="3">
        <v>0</v>
      </c>
      <c r="Q9" s="3">
        <v>3871894</v>
      </c>
    </row>
    <row r="10" spans="1:17" x14ac:dyDescent="0.5">
      <c r="A10" s="1" t="s">
        <v>38</v>
      </c>
      <c r="C10" s="3">
        <v>0</v>
      </c>
      <c r="E10" s="3">
        <v>78208638</v>
      </c>
      <c r="G10" s="3">
        <v>0</v>
      </c>
      <c r="I10" s="3">
        <v>78208638</v>
      </c>
      <c r="K10" s="3">
        <v>0</v>
      </c>
      <c r="M10" s="3">
        <v>67254273</v>
      </c>
      <c r="O10" s="3">
        <v>0</v>
      </c>
      <c r="Q10" s="3">
        <v>67254273</v>
      </c>
    </row>
    <row r="11" spans="1:17" x14ac:dyDescent="0.5">
      <c r="A11" s="1" t="s">
        <v>51</v>
      </c>
      <c r="C11" s="3">
        <v>0</v>
      </c>
      <c r="E11" s="3">
        <v>17391176</v>
      </c>
      <c r="G11" s="3">
        <v>0</v>
      </c>
      <c r="I11" s="3">
        <v>17391176</v>
      </c>
      <c r="K11" s="3">
        <v>0</v>
      </c>
      <c r="M11" s="3">
        <v>77654067</v>
      </c>
      <c r="O11" s="3">
        <v>0</v>
      </c>
      <c r="Q11" s="3">
        <v>77654067</v>
      </c>
    </row>
    <row r="12" spans="1:17" x14ac:dyDescent="0.5">
      <c r="A12" s="1" t="s">
        <v>54</v>
      </c>
      <c r="C12" s="3">
        <v>0</v>
      </c>
      <c r="E12" s="3">
        <v>21009777</v>
      </c>
      <c r="G12" s="3">
        <v>0</v>
      </c>
      <c r="I12" s="3">
        <v>21009777</v>
      </c>
      <c r="K12" s="3">
        <v>0</v>
      </c>
      <c r="M12" s="3">
        <v>22834067</v>
      </c>
      <c r="O12" s="3">
        <v>0</v>
      </c>
      <c r="Q12" s="3">
        <v>22834067</v>
      </c>
    </row>
    <row r="13" spans="1:17" x14ac:dyDescent="0.5">
      <c r="A13" s="1" t="s">
        <v>48</v>
      </c>
      <c r="C13" s="3">
        <v>0</v>
      </c>
      <c r="E13" s="3">
        <v>44237025</v>
      </c>
      <c r="G13" s="3">
        <v>0</v>
      </c>
      <c r="I13" s="3">
        <v>44237025</v>
      </c>
      <c r="K13" s="3">
        <v>0</v>
      </c>
      <c r="M13" s="3">
        <v>115842260</v>
      </c>
      <c r="O13" s="3">
        <v>0</v>
      </c>
      <c r="Q13" s="3">
        <v>115842260</v>
      </c>
    </row>
    <row r="14" spans="1:17" ht="22.5" thickBot="1" x14ac:dyDescent="0.55000000000000004">
      <c r="C14" s="5">
        <f>SUM(C8:C13)</f>
        <v>0</v>
      </c>
      <c r="E14" s="5">
        <f>SUM(E8:E13)</f>
        <v>266586609</v>
      </c>
      <c r="G14" s="5">
        <f>SUM(G8:G13)</f>
        <v>0</v>
      </c>
      <c r="I14" s="5">
        <f>SUM(I8:I13)</f>
        <v>266586609</v>
      </c>
      <c r="K14" s="5">
        <f>SUM(K8:K13)</f>
        <v>0</v>
      </c>
      <c r="M14" s="5">
        <f>SUM(M8:M13)</f>
        <v>420824135</v>
      </c>
      <c r="O14" s="5">
        <f>SUM(O8:O13)</f>
        <v>0</v>
      </c>
      <c r="Q14" s="5">
        <f>SUM(Q8:Q13)</f>
        <v>420824135</v>
      </c>
    </row>
    <row r="15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I11" sqref="I11"/>
    </sheetView>
  </sheetViews>
  <sheetFormatPr defaultRowHeight="21.75" x14ac:dyDescent="0.5"/>
  <cols>
    <col min="1" max="1" width="20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22.5" x14ac:dyDescent="0.5">
      <c r="A3" s="11" t="s">
        <v>70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6" spans="1:11" ht="22.5" x14ac:dyDescent="0.5">
      <c r="A6" s="13" t="s">
        <v>106</v>
      </c>
      <c r="B6" s="13" t="s">
        <v>106</v>
      </c>
      <c r="C6" s="13" t="s">
        <v>106</v>
      </c>
      <c r="E6" s="13" t="s">
        <v>72</v>
      </c>
      <c r="F6" s="13" t="s">
        <v>72</v>
      </c>
      <c r="G6" s="13" t="s">
        <v>72</v>
      </c>
      <c r="I6" s="13" t="s">
        <v>73</v>
      </c>
      <c r="J6" s="13" t="s">
        <v>73</v>
      </c>
      <c r="K6" s="13" t="s">
        <v>73</v>
      </c>
    </row>
    <row r="7" spans="1:11" ht="22.5" x14ac:dyDescent="0.5">
      <c r="A7" s="14" t="s">
        <v>107</v>
      </c>
      <c r="C7" s="14" t="s">
        <v>60</v>
      </c>
      <c r="E7" s="14" t="s">
        <v>108</v>
      </c>
      <c r="G7" s="14" t="s">
        <v>109</v>
      </c>
      <c r="I7" s="14" t="s">
        <v>108</v>
      </c>
      <c r="K7" s="14" t="s">
        <v>109</v>
      </c>
    </row>
    <row r="8" spans="1:11" x14ac:dyDescent="0.5">
      <c r="A8" s="1" t="s">
        <v>66</v>
      </c>
      <c r="C8" s="1" t="s">
        <v>67</v>
      </c>
      <c r="E8" s="3">
        <v>5506076</v>
      </c>
      <c r="G8" s="1">
        <v>100</v>
      </c>
      <c r="I8" s="3">
        <v>60668110</v>
      </c>
      <c r="K8" s="1">
        <v>100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K19" sqref="K19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1" t="s">
        <v>0</v>
      </c>
      <c r="B2" s="11"/>
      <c r="C2" s="11"/>
      <c r="D2" s="11"/>
      <c r="E2" s="11"/>
    </row>
    <row r="3" spans="1:5" ht="22.5" x14ac:dyDescent="0.5">
      <c r="A3" s="11" t="s">
        <v>70</v>
      </c>
      <c r="B3" s="11"/>
      <c r="C3" s="11"/>
      <c r="D3" s="11"/>
      <c r="E3" s="11"/>
    </row>
    <row r="4" spans="1:5" ht="22.5" x14ac:dyDescent="0.5">
      <c r="A4" s="11" t="s">
        <v>2</v>
      </c>
      <c r="B4" s="11"/>
      <c r="C4" s="11"/>
      <c r="D4" s="11"/>
      <c r="E4" s="11"/>
    </row>
    <row r="5" spans="1:5" ht="22.5" x14ac:dyDescent="0.5">
      <c r="E5" s="4" t="s">
        <v>116</v>
      </c>
    </row>
    <row r="6" spans="1:5" ht="22.5" x14ac:dyDescent="0.5">
      <c r="A6" s="15" t="s">
        <v>110</v>
      </c>
      <c r="C6" s="13" t="s">
        <v>72</v>
      </c>
      <c r="E6" s="13" t="s">
        <v>117</v>
      </c>
    </row>
    <row r="7" spans="1:5" ht="22.5" x14ac:dyDescent="0.5">
      <c r="A7" s="13" t="s">
        <v>110</v>
      </c>
      <c r="C7" s="14" t="s">
        <v>63</v>
      </c>
      <c r="E7" s="14" t="s">
        <v>63</v>
      </c>
    </row>
    <row r="8" spans="1:5" ht="22.5" x14ac:dyDescent="0.55000000000000004">
      <c r="A8" s="2" t="s">
        <v>111</v>
      </c>
      <c r="C8" s="3">
        <v>-2548548</v>
      </c>
      <c r="E8" s="3">
        <v>-2548548</v>
      </c>
    </row>
    <row r="9" spans="1:5" ht="23.25" thickBot="1" x14ac:dyDescent="0.6">
      <c r="A9" s="2" t="s">
        <v>79</v>
      </c>
      <c r="C9" s="5">
        <v>-2548548</v>
      </c>
      <c r="E9" s="5">
        <v>-2548548</v>
      </c>
    </row>
    <row r="10" spans="1:5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4"/>
  <sheetViews>
    <sheetView rightToLeft="1" workbookViewId="0">
      <selection activeCell="AA10" sqref="AA10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6.8554687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9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1.28515625" style="1" customWidth="1"/>
    <col min="24" max="24" width="1" style="1" customWidth="1"/>
    <col min="25" max="25" width="29.5703125" style="1" customWidth="1"/>
    <col min="26" max="26" width="1" style="1" customWidth="1"/>
    <col min="27" max="27" width="9.140625" style="1" customWidth="1"/>
    <col min="28" max="16384" width="9.140625" style="1"/>
  </cols>
  <sheetData>
    <row r="2" spans="1:27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7" ht="22.5" x14ac:dyDescent="0.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7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27" ht="22.5" x14ac:dyDescent="0.5">
      <c r="A6" s="15" t="s">
        <v>3</v>
      </c>
      <c r="C6" s="13" t="s">
        <v>115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7" ht="22.5" x14ac:dyDescent="0.5">
      <c r="A7" s="15" t="s">
        <v>3</v>
      </c>
      <c r="C7" s="12" t="s">
        <v>7</v>
      </c>
      <c r="E7" s="12" t="s">
        <v>8</v>
      </c>
      <c r="G7" s="12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7" ht="22.5" x14ac:dyDescent="0.5">
      <c r="A8" s="13" t="s">
        <v>3</v>
      </c>
      <c r="C8" s="13" t="s">
        <v>7</v>
      </c>
      <c r="E8" s="13" t="s">
        <v>8</v>
      </c>
      <c r="G8" s="13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7" x14ac:dyDescent="0.5">
      <c r="A9" s="1" t="s">
        <v>15</v>
      </c>
      <c r="C9" s="3">
        <v>245366</v>
      </c>
      <c r="E9" s="3">
        <v>1442484125</v>
      </c>
      <c r="G9" s="3">
        <v>1593534548.9005799</v>
      </c>
      <c r="I9" s="3">
        <v>0</v>
      </c>
      <c r="K9" s="3">
        <v>0</v>
      </c>
      <c r="M9" s="3">
        <v>0</v>
      </c>
      <c r="O9" s="3">
        <v>0</v>
      </c>
      <c r="Q9" s="3">
        <v>245366</v>
      </c>
      <c r="S9" s="3">
        <v>5490</v>
      </c>
      <c r="U9" s="3">
        <v>1442484125</v>
      </c>
      <c r="W9" s="3">
        <v>1339125160.4874001</v>
      </c>
      <c r="Y9" s="6">
        <v>3.0675111366097872E-2</v>
      </c>
    </row>
    <row r="10" spans="1:27" x14ac:dyDescent="0.5">
      <c r="A10" s="1" t="s">
        <v>16</v>
      </c>
      <c r="C10" s="3">
        <v>43993</v>
      </c>
      <c r="E10" s="3">
        <v>2098729235</v>
      </c>
      <c r="G10" s="3">
        <v>1830700268.2878001</v>
      </c>
      <c r="I10" s="3">
        <v>0</v>
      </c>
      <c r="K10" s="3">
        <v>0</v>
      </c>
      <c r="M10" s="3">
        <v>-43993</v>
      </c>
      <c r="O10" s="3">
        <v>1925165481</v>
      </c>
      <c r="Q10" s="3">
        <v>0</v>
      </c>
      <c r="S10" s="3">
        <v>0</v>
      </c>
      <c r="U10" s="3">
        <v>0</v>
      </c>
      <c r="W10" s="3">
        <v>0</v>
      </c>
      <c r="Y10" s="6">
        <v>0</v>
      </c>
      <c r="AA10" s="3"/>
    </row>
    <row r="11" spans="1:27" x14ac:dyDescent="0.5">
      <c r="A11" s="1" t="s">
        <v>17</v>
      </c>
      <c r="C11" s="3">
        <v>5083</v>
      </c>
      <c r="E11" s="3">
        <v>763459615</v>
      </c>
      <c r="G11" s="3">
        <v>729459904.72679996</v>
      </c>
      <c r="I11" s="3">
        <v>0</v>
      </c>
      <c r="K11" s="3">
        <v>0</v>
      </c>
      <c r="M11" s="3">
        <v>-5083</v>
      </c>
      <c r="O11" s="3">
        <v>856493864</v>
      </c>
      <c r="Q11" s="3">
        <v>0</v>
      </c>
      <c r="S11" s="3">
        <v>0</v>
      </c>
      <c r="U11" s="3">
        <v>0</v>
      </c>
      <c r="W11" s="3">
        <v>0</v>
      </c>
      <c r="Y11" s="6">
        <v>0</v>
      </c>
    </row>
    <row r="12" spans="1:27" x14ac:dyDescent="0.5">
      <c r="A12" s="1" t="s">
        <v>18</v>
      </c>
      <c r="C12" s="3">
        <v>19803</v>
      </c>
      <c r="E12" s="3">
        <v>1654159836</v>
      </c>
      <c r="G12" s="3">
        <v>1933988038.8192</v>
      </c>
      <c r="I12" s="3">
        <v>0</v>
      </c>
      <c r="K12" s="3">
        <v>0</v>
      </c>
      <c r="M12" s="3">
        <v>-19803</v>
      </c>
      <c r="O12" s="3">
        <v>1962744826</v>
      </c>
      <c r="Q12" s="3">
        <v>0</v>
      </c>
      <c r="S12" s="3">
        <v>0</v>
      </c>
      <c r="U12" s="3">
        <v>0</v>
      </c>
      <c r="W12" s="3">
        <v>0</v>
      </c>
      <c r="Y12" s="6">
        <v>0</v>
      </c>
    </row>
    <row r="13" spans="1:27" x14ac:dyDescent="0.5">
      <c r="A13" s="1" t="s">
        <v>19</v>
      </c>
      <c r="C13" s="3">
        <v>15442</v>
      </c>
      <c r="E13" s="3">
        <v>2162690087</v>
      </c>
      <c r="G13" s="3">
        <v>2030037756.0754199</v>
      </c>
      <c r="I13" s="3">
        <v>0</v>
      </c>
      <c r="K13" s="3">
        <v>0</v>
      </c>
      <c r="M13" s="3">
        <v>-6613</v>
      </c>
      <c r="O13" s="3">
        <v>934179000</v>
      </c>
      <c r="Q13" s="3">
        <v>8829</v>
      </c>
      <c r="S13" s="3">
        <v>127960</v>
      </c>
      <c r="U13" s="3">
        <v>1236523169</v>
      </c>
      <c r="W13" s="3">
        <v>1123104560.4324</v>
      </c>
      <c r="Y13" s="6">
        <v>2.5726764370924849E-2</v>
      </c>
    </row>
    <row r="14" spans="1:27" x14ac:dyDescent="0.5">
      <c r="A14" s="1" t="s">
        <v>20</v>
      </c>
      <c r="C14" s="3">
        <v>109783</v>
      </c>
      <c r="E14" s="3">
        <v>1779818360</v>
      </c>
      <c r="G14" s="3">
        <v>1451513829.1289999</v>
      </c>
      <c r="I14" s="3">
        <v>0</v>
      </c>
      <c r="K14" s="3">
        <v>0</v>
      </c>
      <c r="M14" s="3">
        <v>0</v>
      </c>
      <c r="O14" s="3">
        <v>0</v>
      </c>
      <c r="Q14" s="3">
        <v>109783</v>
      </c>
      <c r="S14" s="3">
        <v>10480</v>
      </c>
      <c r="U14" s="3">
        <v>1779818360</v>
      </c>
      <c r="W14" s="3">
        <v>1143749242.8024001</v>
      </c>
      <c r="Y14" s="6">
        <v>2.6199668584439124E-2</v>
      </c>
    </row>
    <row r="15" spans="1:27" x14ac:dyDescent="0.5">
      <c r="A15" s="1" t="s">
        <v>21</v>
      </c>
      <c r="C15" s="3">
        <v>118671</v>
      </c>
      <c r="E15" s="3">
        <v>2001395354</v>
      </c>
      <c r="G15" s="3">
        <v>2033837759.4444001</v>
      </c>
      <c r="I15" s="3">
        <v>0</v>
      </c>
      <c r="K15" s="3">
        <v>0</v>
      </c>
      <c r="M15" s="3">
        <v>-6464</v>
      </c>
      <c r="O15" s="3">
        <v>119200951</v>
      </c>
      <c r="Q15" s="3">
        <v>112207</v>
      </c>
      <c r="S15" s="3">
        <v>17490</v>
      </c>
      <c r="U15" s="3">
        <v>1892379507</v>
      </c>
      <c r="W15" s="3">
        <v>1950941302.4672999</v>
      </c>
      <c r="Y15" s="6">
        <v>4.4689879249317221E-2</v>
      </c>
    </row>
    <row r="16" spans="1:27" x14ac:dyDescent="0.5">
      <c r="A16" s="1" t="s">
        <v>22</v>
      </c>
      <c r="C16" s="3">
        <v>36108</v>
      </c>
      <c r="E16" s="3">
        <v>723883352</v>
      </c>
      <c r="G16" s="3">
        <v>1703592071.3448</v>
      </c>
      <c r="I16" s="3">
        <v>0</v>
      </c>
      <c r="K16" s="3">
        <v>0</v>
      </c>
      <c r="M16" s="3">
        <v>-36108</v>
      </c>
      <c r="O16" s="3">
        <v>1618520167</v>
      </c>
      <c r="Q16" s="3">
        <v>0</v>
      </c>
      <c r="S16" s="3">
        <v>0</v>
      </c>
      <c r="U16" s="3">
        <v>0</v>
      </c>
      <c r="W16" s="3">
        <v>0</v>
      </c>
      <c r="Y16" s="6">
        <v>0</v>
      </c>
    </row>
    <row r="17" spans="1:25" x14ac:dyDescent="0.5">
      <c r="A17" s="1" t="s">
        <v>23</v>
      </c>
      <c r="C17" s="3">
        <v>79123</v>
      </c>
      <c r="E17" s="3">
        <v>1638529861</v>
      </c>
      <c r="G17" s="3">
        <v>1328516147.8017001</v>
      </c>
      <c r="I17" s="3">
        <v>0</v>
      </c>
      <c r="K17" s="3">
        <v>0</v>
      </c>
      <c r="M17" s="3">
        <v>0</v>
      </c>
      <c r="O17" s="3">
        <v>0</v>
      </c>
      <c r="Q17" s="3">
        <v>79123</v>
      </c>
      <c r="S17" s="3">
        <v>16710</v>
      </c>
      <c r="U17" s="3">
        <v>1638529861</v>
      </c>
      <c r="W17" s="3">
        <v>1314357894.0063</v>
      </c>
      <c r="Y17" s="6">
        <v>3.0107771822372887E-2</v>
      </c>
    </row>
    <row r="18" spans="1:25" x14ac:dyDescent="0.5">
      <c r="A18" s="1" t="s">
        <v>24</v>
      </c>
      <c r="C18" s="3">
        <v>67822</v>
      </c>
      <c r="E18" s="3">
        <v>1297194317</v>
      </c>
      <c r="G18" s="3">
        <v>1372722678.6312001</v>
      </c>
      <c r="I18" s="3">
        <v>0</v>
      </c>
      <c r="K18" s="3">
        <v>0</v>
      </c>
      <c r="M18" s="3">
        <v>0</v>
      </c>
      <c r="O18" s="3">
        <v>0</v>
      </c>
      <c r="Q18" s="3">
        <v>67822</v>
      </c>
      <c r="S18" s="3">
        <v>14540</v>
      </c>
      <c r="U18" s="3">
        <v>1297194317</v>
      </c>
      <c r="W18" s="3">
        <v>980323563.22679996</v>
      </c>
      <c r="Y18" s="6">
        <v>2.2456104450943832E-2</v>
      </c>
    </row>
    <row r="19" spans="1:25" x14ac:dyDescent="0.5">
      <c r="A19" s="1" t="s">
        <v>25</v>
      </c>
      <c r="C19" s="3">
        <v>51635</v>
      </c>
      <c r="E19" s="3">
        <v>928461355</v>
      </c>
      <c r="G19" s="3">
        <v>946027931.3355</v>
      </c>
      <c r="I19" s="3">
        <v>0</v>
      </c>
      <c r="K19" s="3">
        <v>0</v>
      </c>
      <c r="M19" s="3">
        <v>0</v>
      </c>
      <c r="O19" s="3">
        <v>0</v>
      </c>
      <c r="Q19" s="3">
        <v>51635</v>
      </c>
      <c r="S19" s="3">
        <v>16710</v>
      </c>
      <c r="U19" s="3">
        <v>928461355</v>
      </c>
      <c r="W19" s="3">
        <v>857738835.19350004</v>
      </c>
      <c r="Y19" s="6">
        <v>1.9648077019933825E-2</v>
      </c>
    </row>
    <row r="20" spans="1:25" x14ac:dyDescent="0.5">
      <c r="A20" s="1" t="s">
        <v>26</v>
      </c>
      <c r="C20" s="3">
        <v>23745</v>
      </c>
      <c r="E20" s="3">
        <v>1791425992</v>
      </c>
      <c r="G20" s="3">
        <v>1708304122.9215</v>
      </c>
      <c r="I20" s="3">
        <v>0</v>
      </c>
      <c r="K20" s="3">
        <v>0</v>
      </c>
      <c r="M20" s="3">
        <v>0</v>
      </c>
      <c r="O20" s="3">
        <v>0</v>
      </c>
      <c r="Q20" s="3">
        <v>23745</v>
      </c>
      <c r="S20" s="3">
        <v>69340</v>
      </c>
      <c r="U20" s="3">
        <v>1791425992</v>
      </c>
      <c r="W20" s="3">
        <v>1636780542.813</v>
      </c>
      <c r="Y20" s="6">
        <v>3.7493452377802078E-2</v>
      </c>
    </row>
    <row r="21" spans="1:25" x14ac:dyDescent="0.5">
      <c r="A21" s="1" t="s">
        <v>27</v>
      </c>
      <c r="C21" s="3">
        <v>51571</v>
      </c>
      <c r="E21" s="3">
        <v>1949043233</v>
      </c>
      <c r="G21" s="3">
        <v>2015828144.5692</v>
      </c>
      <c r="I21" s="3">
        <v>0</v>
      </c>
      <c r="K21" s="3">
        <v>0</v>
      </c>
      <c r="M21" s="3">
        <v>-19657</v>
      </c>
      <c r="O21" s="3">
        <v>992575087</v>
      </c>
      <c r="Q21" s="3">
        <v>31914</v>
      </c>
      <c r="S21" s="3">
        <v>48090</v>
      </c>
      <c r="U21" s="3">
        <v>1206138444</v>
      </c>
      <c r="W21" s="3">
        <v>1525704616.3085999</v>
      </c>
      <c r="Y21" s="6">
        <v>3.4949055098032623E-2</v>
      </c>
    </row>
    <row r="22" spans="1:25" x14ac:dyDescent="0.5">
      <c r="A22" s="1" t="s">
        <v>28</v>
      </c>
      <c r="C22" s="3">
        <v>55990</v>
      </c>
      <c r="E22" s="3">
        <v>3062009663</v>
      </c>
      <c r="G22" s="3">
        <v>3095821375.2179999</v>
      </c>
      <c r="I22" s="3">
        <v>0</v>
      </c>
      <c r="K22" s="3">
        <v>0</v>
      </c>
      <c r="M22" s="3">
        <v>0</v>
      </c>
      <c r="O22" s="3">
        <v>0</v>
      </c>
      <c r="Q22" s="3">
        <v>55990</v>
      </c>
      <c r="S22" s="3">
        <v>60860</v>
      </c>
      <c r="U22" s="3">
        <v>3062009663</v>
      </c>
      <c r="W22" s="3">
        <v>3387480922.2540002</v>
      </c>
      <c r="Y22" s="6">
        <v>7.7596446998914478E-2</v>
      </c>
    </row>
    <row r="23" spans="1:25" ht="22.5" thickBot="1" x14ac:dyDescent="0.55000000000000004">
      <c r="E23" s="5">
        <f>SUM(E9:E22)</f>
        <v>23293284385</v>
      </c>
      <c r="G23" s="5">
        <f>SUM(G9:G22)</f>
        <v>23773884577.205101</v>
      </c>
      <c r="K23" s="5">
        <f>SUM(K9:K22)</f>
        <v>0</v>
      </c>
      <c r="O23" s="5">
        <f>SUM(O9:O22)</f>
        <v>8408879376</v>
      </c>
      <c r="U23" s="5">
        <f>SUM(U9:U22)</f>
        <v>16274964793</v>
      </c>
      <c r="W23" s="5">
        <f>SUM(W9:W22)</f>
        <v>15259306639.991699</v>
      </c>
      <c r="Y23" s="8">
        <f>SUM(Y9:Y22)</f>
        <v>0.34954233133877882</v>
      </c>
    </row>
    <row r="24" spans="1:25" ht="22.5" thickTop="1" x14ac:dyDescent="0.5"/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7"/>
  <sheetViews>
    <sheetView rightToLeft="1" topLeftCell="H1" workbookViewId="0">
      <selection activeCell="AE17" sqref="AE17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3.5703125" style="1" customWidth="1"/>
    <col min="4" max="4" width="1" style="1" customWidth="1"/>
    <col min="5" max="5" width="22.5703125" style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7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7" style="1" bestFit="1" customWidth="1"/>
    <col min="30" max="30" width="1" style="1" customWidth="1"/>
    <col min="31" max="31" width="19.28515625" style="1" customWidth="1"/>
    <col min="32" max="32" width="1" style="1" customWidth="1"/>
    <col min="33" max="33" width="18.42578125" style="1" bestFit="1" customWidth="1"/>
    <col min="34" max="34" width="1" style="1" customWidth="1"/>
    <col min="35" max="35" width="23.28515625" style="1" customWidth="1"/>
    <col min="36" max="36" width="1" style="1" customWidth="1"/>
    <col min="37" max="37" width="29.710937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22.5" x14ac:dyDescent="0.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37" ht="22.5" x14ac:dyDescent="0.5">
      <c r="A6" s="13" t="s">
        <v>30</v>
      </c>
      <c r="B6" s="13" t="s">
        <v>30</v>
      </c>
      <c r="C6" s="13" t="s">
        <v>30</v>
      </c>
      <c r="D6" s="13" t="s">
        <v>30</v>
      </c>
      <c r="E6" s="13" t="s">
        <v>30</v>
      </c>
      <c r="F6" s="13" t="s">
        <v>30</v>
      </c>
      <c r="G6" s="13" t="s">
        <v>30</v>
      </c>
      <c r="H6" s="13" t="s">
        <v>30</v>
      </c>
      <c r="I6" s="13" t="s">
        <v>30</v>
      </c>
      <c r="J6" s="13" t="s">
        <v>30</v>
      </c>
      <c r="K6" s="13" t="s">
        <v>30</v>
      </c>
      <c r="L6" s="13" t="s">
        <v>30</v>
      </c>
      <c r="M6" s="13" t="s">
        <v>30</v>
      </c>
      <c r="O6" s="13" t="s">
        <v>115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22.5" x14ac:dyDescent="0.5">
      <c r="A7" s="12" t="s">
        <v>31</v>
      </c>
      <c r="C7" s="12" t="s">
        <v>32</v>
      </c>
      <c r="E7" s="12" t="s">
        <v>33</v>
      </c>
      <c r="G7" s="12" t="s">
        <v>34</v>
      </c>
      <c r="I7" s="12" t="s">
        <v>35</v>
      </c>
      <c r="K7" s="12" t="s">
        <v>36</v>
      </c>
      <c r="M7" s="12" t="s">
        <v>29</v>
      </c>
      <c r="O7" s="12" t="s">
        <v>7</v>
      </c>
      <c r="Q7" s="12" t="s">
        <v>8</v>
      </c>
      <c r="S7" s="12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2" t="s">
        <v>7</v>
      </c>
      <c r="AE7" s="12" t="s">
        <v>37</v>
      </c>
      <c r="AG7" s="12" t="s">
        <v>8</v>
      </c>
      <c r="AI7" s="12" t="s">
        <v>9</v>
      </c>
      <c r="AK7" s="12" t="s">
        <v>13</v>
      </c>
    </row>
    <row r="8" spans="1:37" ht="22.5" x14ac:dyDescent="0.5">
      <c r="A8" s="13" t="s">
        <v>31</v>
      </c>
      <c r="C8" s="13" t="s">
        <v>32</v>
      </c>
      <c r="E8" s="13" t="s">
        <v>33</v>
      </c>
      <c r="G8" s="13" t="s">
        <v>34</v>
      </c>
      <c r="I8" s="13" t="s">
        <v>35</v>
      </c>
      <c r="K8" s="13" t="s">
        <v>36</v>
      </c>
      <c r="M8" s="13" t="s">
        <v>29</v>
      </c>
      <c r="O8" s="13" t="s">
        <v>7</v>
      </c>
      <c r="Q8" s="13" t="s">
        <v>8</v>
      </c>
      <c r="S8" s="13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3" t="s">
        <v>7</v>
      </c>
      <c r="AE8" s="13" t="s">
        <v>37</v>
      </c>
      <c r="AG8" s="13" t="s">
        <v>8</v>
      </c>
      <c r="AI8" s="13" t="s">
        <v>9</v>
      </c>
      <c r="AK8" s="13" t="s">
        <v>13</v>
      </c>
    </row>
    <row r="9" spans="1:37" x14ac:dyDescent="0.5">
      <c r="A9" s="1" t="s">
        <v>38</v>
      </c>
      <c r="C9" s="1" t="s">
        <v>39</v>
      </c>
      <c r="E9" s="1" t="s">
        <v>39</v>
      </c>
      <c r="G9" s="1" t="s">
        <v>40</v>
      </c>
      <c r="I9" s="1" t="s">
        <v>41</v>
      </c>
      <c r="K9" s="3">
        <v>0</v>
      </c>
      <c r="M9" s="3">
        <v>0</v>
      </c>
      <c r="O9" s="3">
        <v>3856</v>
      </c>
      <c r="Q9" s="3">
        <v>3257966057</v>
      </c>
      <c r="S9" s="3">
        <v>3247011692</v>
      </c>
      <c r="U9" s="3">
        <v>0</v>
      </c>
      <c r="W9" s="3">
        <v>0</v>
      </c>
      <c r="Y9" s="3">
        <v>0</v>
      </c>
      <c r="AA9" s="3">
        <v>0</v>
      </c>
      <c r="AC9" s="3">
        <v>3856</v>
      </c>
      <c r="AE9" s="3">
        <v>862506</v>
      </c>
      <c r="AG9" s="3">
        <v>3257966057</v>
      </c>
      <c r="AI9" s="3">
        <v>3325220330</v>
      </c>
      <c r="AK9" s="6">
        <v>7.6170254244522839E-2</v>
      </c>
    </row>
    <row r="10" spans="1:37" x14ac:dyDescent="0.5">
      <c r="A10" s="1" t="s">
        <v>42</v>
      </c>
      <c r="C10" s="1" t="s">
        <v>39</v>
      </c>
      <c r="E10" s="1" t="s">
        <v>39</v>
      </c>
      <c r="G10" s="1" t="s">
        <v>43</v>
      </c>
      <c r="I10" s="1" t="s">
        <v>44</v>
      </c>
      <c r="K10" s="3">
        <v>0</v>
      </c>
      <c r="M10" s="3">
        <v>0</v>
      </c>
      <c r="O10" s="3">
        <v>6730</v>
      </c>
      <c r="Q10" s="3">
        <v>6524309593</v>
      </c>
      <c r="S10" s="3">
        <v>6556496499</v>
      </c>
      <c r="U10" s="3">
        <v>0</v>
      </c>
      <c r="W10" s="3">
        <v>0</v>
      </c>
      <c r="Y10" s="3">
        <v>0</v>
      </c>
      <c r="AA10" s="3">
        <v>0</v>
      </c>
      <c r="AC10" s="3">
        <v>6730</v>
      </c>
      <c r="AE10" s="3">
        <v>989433</v>
      </c>
      <c r="AG10" s="3">
        <v>6524309593</v>
      </c>
      <c r="AI10" s="3">
        <v>6657677167</v>
      </c>
      <c r="AK10" s="6">
        <v>0.15250627391910135</v>
      </c>
    </row>
    <row r="11" spans="1:37" x14ac:dyDescent="0.5">
      <c r="A11" s="1" t="s">
        <v>45</v>
      </c>
      <c r="C11" s="1" t="s">
        <v>39</v>
      </c>
      <c r="E11" s="1" t="s">
        <v>39</v>
      </c>
      <c r="G11" s="1" t="s">
        <v>46</v>
      </c>
      <c r="I11" s="1" t="s">
        <v>47</v>
      </c>
      <c r="K11" s="3">
        <v>0</v>
      </c>
      <c r="M11" s="3">
        <v>0</v>
      </c>
      <c r="O11" s="3">
        <v>361</v>
      </c>
      <c r="Q11" s="3">
        <v>339086689</v>
      </c>
      <c r="S11" s="3">
        <v>338399258</v>
      </c>
      <c r="U11" s="3">
        <v>0</v>
      </c>
      <c r="W11" s="3">
        <v>0</v>
      </c>
      <c r="Y11" s="3">
        <v>0</v>
      </c>
      <c r="AA11" s="3">
        <v>0</v>
      </c>
      <c r="AC11" s="3">
        <v>361</v>
      </c>
      <c r="AE11" s="3">
        <v>950196</v>
      </c>
      <c r="AG11" s="3">
        <v>339086689</v>
      </c>
      <c r="AI11" s="3">
        <v>342958583</v>
      </c>
      <c r="AK11" s="6">
        <v>7.8560936930309484E-3</v>
      </c>
    </row>
    <row r="12" spans="1:37" x14ac:dyDescent="0.5">
      <c r="A12" s="1" t="s">
        <v>48</v>
      </c>
      <c r="C12" s="1" t="s">
        <v>39</v>
      </c>
      <c r="E12" s="1" t="s">
        <v>39</v>
      </c>
      <c r="G12" s="1" t="s">
        <v>49</v>
      </c>
      <c r="I12" s="1" t="s">
        <v>50</v>
      </c>
      <c r="K12" s="3">
        <v>0</v>
      </c>
      <c r="M12" s="3">
        <v>0</v>
      </c>
      <c r="O12" s="3">
        <v>6549</v>
      </c>
      <c r="Q12" s="3">
        <v>5590910702</v>
      </c>
      <c r="S12" s="3">
        <v>5662515937</v>
      </c>
      <c r="U12" s="3">
        <v>0</v>
      </c>
      <c r="W12" s="3">
        <v>0</v>
      </c>
      <c r="Y12" s="3">
        <v>0</v>
      </c>
      <c r="AA12" s="3">
        <v>0</v>
      </c>
      <c r="AC12" s="3">
        <v>6549</v>
      </c>
      <c r="AE12" s="3">
        <v>871551</v>
      </c>
      <c r="AG12" s="3">
        <v>5590910702</v>
      </c>
      <c r="AI12" s="3">
        <v>5706752962</v>
      </c>
      <c r="AK12" s="6">
        <v>0.1307236155464693</v>
      </c>
    </row>
    <row r="13" spans="1:37" x14ac:dyDescent="0.5">
      <c r="A13" s="1" t="s">
        <v>51</v>
      </c>
      <c r="C13" s="1" t="s">
        <v>39</v>
      </c>
      <c r="E13" s="1" t="s">
        <v>39</v>
      </c>
      <c r="G13" s="1" t="s">
        <v>52</v>
      </c>
      <c r="I13" s="1" t="s">
        <v>53</v>
      </c>
      <c r="K13" s="3">
        <v>0</v>
      </c>
      <c r="M13" s="3">
        <v>0</v>
      </c>
      <c r="O13" s="3">
        <v>4033</v>
      </c>
      <c r="Q13" s="3">
        <v>3435210314</v>
      </c>
      <c r="S13" s="3">
        <v>3495473205</v>
      </c>
      <c r="U13" s="3">
        <v>0</v>
      </c>
      <c r="W13" s="3">
        <v>0</v>
      </c>
      <c r="Y13" s="3">
        <v>0</v>
      </c>
      <c r="AA13" s="3">
        <v>0</v>
      </c>
      <c r="AC13" s="3">
        <v>4033</v>
      </c>
      <c r="AE13" s="3">
        <v>871188</v>
      </c>
      <c r="AG13" s="3">
        <v>3435210314</v>
      </c>
      <c r="AI13" s="3">
        <v>3512864381</v>
      </c>
      <c r="AK13" s="6">
        <v>8.0468584476415236E-2</v>
      </c>
    </row>
    <row r="14" spans="1:37" x14ac:dyDescent="0.5">
      <c r="A14" s="1" t="s">
        <v>54</v>
      </c>
      <c r="C14" s="1" t="s">
        <v>39</v>
      </c>
      <c r="E14" s="1" t="s">
        <v>39</v>
      </c>
      <c r="G14" s="1" t="s">
        <v>55</v>
      </c>
      <c r="I14" s="1" t="s">
        <v>56</v>
      </c>
      <c r="K14" s="3">
        <v>0</v>
      </c>
      <c r="M14" s="3">
        <v>0</v>
      </c>
      <c r="O14" s="3">
        <v>1223</v>
      </c>
      <c r="Q14" s="3">
        <v>968546915</v>
      </c>
      <c r="S14" s="3">
        <v>970371205</v>
      </c>
      <c r="U14" s="3">
        <v>0</v>
      </c>
      <c r="W14" s="3">
        <v>0</v>
      </c>
      <c r="Y14" s="3">
        <v>0</v>
      </c>
      <c r="AA14" s="3">
        <v>0</v>
      </c>
      <c r="AC14" s="3">
        <v>1223</v>
      </c>
      <c r="AE14" s="3">
        <v>810761</v>
      </c>
      <c r="AG14" s="3">
        <v>968546915</v>
      </c>
      <c r="AI14" s="3">
        <v>991380982</v>
      </c>
      <c r="AK14" s="6">
        <v>2.2709394854483138E-2</v>
      </c>
    </row>
    <row r="15" spans="1:37" ht="22.5" thickBot="1" x14ac:dyDescent="0.55000000000000004">
      <c r="Q15" s="5">
        <f>SUM(Q9:Q14)</f>
        <v>20116030270</v>
      </c>
      <c r="S15" s="5">
        <f>SUM(S9:S14)</f>
        <v>20270267796</v>
      </c>
      <c r="W15" s="5">
        <f>SUM(W9:W14)</f>
        <v>0</v>
      </c>
      <c r="AA15" s="5">
        <f>SUM(AA9:AA14)</f>
        <v>0</v>
      </c>
      <c r="AG15" s="5">
        <f>SUM(AG9:AG14)</f>
        <v>20116030270</v>
      </c>
      <c r="AI15" s="5">
        <f>SUM(AI9:AI14)</f>
        <v>20536854405</v>
      </c>
      <c r="AK15" s="8">
        <f>SUM(AK9:AK14)</f>
        <v>0.4704342167340228</v>
      </c>
    </row>
    <row r="16" spans="1:37" ht="22.5" thickTop="1" x14ac:dyDescent="0.5"/>
    <row r="17" spans="37:37" x14ac:dyDescent="0.5">
      <c r="AK17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0"/>
  <sheetViews>
    <sheetView rightToLeft="1" workbookViewId="0">
      <selection activeCell="Q10" sqref="Q10"/>
    </sheetView>
  </sheetViews>
  <sheetFormatPr defaultRowHeight="21.75" x14ac:dyDescent="0.5"/>
  <cols>
    <col min="1" max="1" width="20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2.5" x14ac:dyDescent="0.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2.5" x14ac:dyDescent="0.5">
      <c r="A6" s="15" t="s">
        <v>58</v>
      </c>
      <c r="C6" s="13" t="s">
        <v>59</v>
      </c>
      <c r="D6" s="13" t="s">
        <v>59</v>
      </c>
      <c r="E6" s="13" t="s">
        <v>59</v>
      </c>
      <c r="F6" s="13" t="s">
        <v>59</v>
      </c>
      <c r="G6" s="13" t="s">
        <v>59</v>
      </c>
      <c r="H6" s="13" t="s">
        <v>59</v>
      </c>
      <c r="I6" s="13" t="s">
        <v>59</v>
      </c>
      <c r="K6" s="13" t="s">
        <v>115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22.5" x14ac:dyDescent="0.5">
      <c r="A7" s="13" t="s">
        <v>58</v>
      </c>
      <c r="C7" s="14" t="s">
        <v>60</v>
      </c>
      <c r="E7" s="14" t="s">
        <v>61</v>
      </c>
      <c r="G7" s="14" t="s">
        <v>62</v>
      </c>
      <c r="I7" s="14" t="s">
        <v>36</v>
      </c>
      <c r="K7" s="14" t="s">
        <v>63</v>
      </c>
      <c r="M7" s="14" t="s">
        <v>64</v>
      </c>
      <c r="O7" s="14" t="s">
        <v>65</v>
      </c>
      <c r="Q7" s="14" t="s">
        <v>63</v>
      </c>
      <c r="S7" s="14" t="s">
        <v>57</v>
      </c>
    </row>
    <row r="8" spans="1:19" x14ac:dyDescent="0.5">
      <c r="A8" s="1" t="s">
        <v>66</v>
      </c>
      <c r="C8" s="1" t="s">
        <v>67</v>
      </c>
      <c r="E8" s="1" t="s">
        <v>68</v>
      </c>
      <c r="G8" s="1" t="s">
        <v>69</v>
      </c>
      <c r="I8" s="1">
        <v>0</v>
      </c>
      <c r="K8" s="3">
        <v>818062551</v>
      </c>
      <c r="M8" s="3">
        <v>4514519219</v>
      </c>
      <c r="O8" s="3">
        <v>50000000</v>
      </c>
      <c r="Q8" s="3">
        <v>5282581770</v>
      </c>
      <c r="S8" s="6">
        <v>0.12100719848792139</v>
      </c>
    </row>
    <row r="10" spans="1:19" x14ac:dyDescent="0.5">
      <c r="Q10" s="3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G21" sqref="G21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2.5" x14ac:dyDescent="0.5">
      <c r="A2" s="11" t="s">
        <v>0</v>
      </c>
      <c r="B2" s="11"/>
      <c r="C2" s="11"/>
      <c r="D2" s="11"/>
      <c r="E2" s="11"/>
      <c r="F2" s="11"/>
      <c r="G2" s="11"/>
    </row>
    <row r="3" spans="1:7" ht="22.5" x14ac:dyDescent="0.5">
      <c r="A3" s="11" t="s">
        <v>70</v>
      </c>
      <c r="B3" s="11"/>
      <c r="C3" s="11"/>
      <c r="D3" s="11"/>
      <c r="E3" s="11"/>
      <c r="F3" s="11"/>
      <c r="G3" s="11"/>
    </row>
    <row r="4" spans="1:7" ht="22.5" x14ac:dyDescent="0.5">
      <c r="A4" s="11" t="s">
        <v>2</v>
      </c>
      <c r="B4" s="11"/>
      <c r="C4" s="11"/>
      <c r="D4" s="11"/>
      <c r="E4" s="11"/>
      <c r="F4" s="11"/>
      <c r="G4" s="11"/>
    </row>
    <row r="6" spans="1:7" ht="22.5" x14ac:dyDescent="0.5">
      <c r="A6" s="13" t="s">
        <v>74</v>
      </c>
      <c r="C6" s="13" t="s">
        <v>63</v>
      </c>
      <c r="E6" s="13" t="s">
        <v>103</v>
      </c>
      <c r="G6" s="13" t="s">
        <v>13</v>
      </c>
    </row>
    <row r="7" spans="1:7" x14ac:dyDescent="0.5">
      <c r="A7" s="1" t="s">
        <v>112</v>
      </c>
      <c r="C7" s="3">
        <v>318879</v>
      </c>
      <c r="E7" s="6">
        <f>C7/$C$11</f>
        <v>1.1816328325627251E-3</v>
      </c>
      <c r="G7" s="6">
        <v>7.3045067973703864E-6</v>
      </c>
    </row>
    <row r="8" spans="1:7" x14ac:dyDescent="0.5">
      <c r="A8" s="1" t="s">
        <v>113</v>
      </c>
      <c r="C8" s="3">
        <f>'سرمایه‌گذاری در اوراق بهادار'!I14</f>
        <v>266586609</v>
      </c>
      <c r="E8" s="6">
        <f t="shared" ref="E8:E10" si="0">C8/$C$11</f>
        <v>0.98785899954516188</v>
      </c>
      <c r="G8" s="6">
        <v>6.1066539268136858E-3</v>
      </c>
    </row>
    <row r="9" spans="1:7" x14ac:dyDescent="0.5">
      <c r="A9" s="1" t="s">
        <v>114</v>
      </c>
      <c r="C9" s="3">
        <f>'درآمد سپرده بانکی'!E8</f>
        <v>5506076</v>
      </c>
      <c r="E9" s="6">
        <f t="shared" si="0"/>
        <v>2.0403225612804981E-2</v>
      </c>
      <c r="G9" s="6">
        <v>1.2612674264795721E-4</v>
      </c>
    </row>
    <row r="10" spans="1:7" x14ac:dyDescent="0.5">
      <c r="A10" s="1" t="s">
        <v>110</v>
      </c>
      <c r="C10" s="3">
        <f>'سایر درآمدها'!C9</f>
        <v>-2548548</v>
      </c>
      <c r="E10" s="6">
        <f t="shared" si="0"/>
        <v>-9.4438579905295351E-3</v>
      </c>
      <c r="G10" s="6">
        <v>-5.837915381516093E-5</v>
      </c>
    </row>
    <row r="11" spans="1:7" ht="22.5" thickBot="1" x14ac:dyDescent="0.55000000000000004">
      <c r="C11" s="5">
        <f>SUM(C7:C10)</f>
        <v>269863016</v>
      </c>
      <c r="E11" s="10">
        <f>SUM(E7:E10)</f>
        <v>1</v>
      </c>
      <c r="G11" s="9">
        <f>SUM(G7:G10)</f>
        <v>6.1817060224438518E-3</v>
      </c>
    </row>
    <row r="12" spans="1:7" ht="22.5" thickTop="1" x14ac:dyDescent="0.5"/>
    <row r="13" spans="1:7" x14ac:dyDescent="0.5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8"/>
  <sheetViews>
    <sheetView rightToLeft="1" workbookViewId="0">
      <selection activeCell="X10" sqref="X10"/>
    </sheetView>
  </sheetViews>
  <sheetFormatPr defaultRowHeight="21.75" x14ac:dyDescent="0.5"/>
  <cols>
    <col min="1" max="1" width="20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3.425781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2.5" x14ac:dyDescent="0.5">
      <c r="A3" s="11" t="s">
        <v>70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2.5" x14ac:dyDescent="0.5">
      <c r="A6" s="13" t="s">
        <v>71</v>
      </c>
      <c r="B6" s="13" t="s">
        <v>71</v>
      </c>
      <c r="C6" s="13" t="s">
        <v>71</v>
      </c>
      <c r="D6" s="13" t="s">
        <v>71</v>
      </c>
      <c r="E6" s="13" t="s">
        <v>71</v>
      </c>
      <c r="F6" s="13" t="s">
        <v>71</v>
      </c>
      <c r="G6" s="13" t="s">
        <v>71</v>
      </c>
      <c r="I6" s="13" t="s">
        <v>72</v>
      </c>
      <c r="J6" s="13" t="s">
        <v>72</v>
      </c>
      <c r="K6" s="13" t="s">
        <v>72</v>
      </c>
      <c r="L6" s="13" t="s">
        <v>72</v>
      </c>
      <c r="M6" s="13" t="s">
        <v>72</v>
      </c>
      <c r="O6" s="13" t="s">
        <v>73</v>
      </c>
      <c r="P6" s="13" t="s">
        <v>73</v>
      </c>
      <c r="Q6" s="13" t="s">
        <v>73</v>
      </c>
      <c r="R6" s="13" t="s">
        <v>73</v>
      </c>
      <c r="S6" s="13" t="s">
        <v>73</v>
      </c>
    </row>
    <row r="7" spans="1:19" ht="22.5" x14ac:dyDescent="0.5">
      <c r="A7" s="14" t="s">
        <v>74</v>
      </c>
      <c r="C7" s="14" t="s">
        <v>75</v>
      </c>
      <c r="E7" s="14" t="s">
        <v>35</v>
      </c>
      <c r="G7" s="14" t="s">
        <v>36</v>
      </c>
      <c r="I7" s="14" t="s">
        <v>76</v>
      </c>
      <c r="K7" s="14" t="s">
        <v>77</v>
      </c>
      <c r="M7" s="14" t="s">
        <v>78</v>
      </c>
      <c r="O7" s="14" t="s">
        <v>76</v>
      </c>
      <c r="Q7" s="14" t="s">
        <v>77</v>
      </c>
      <c r="S7" s="14" t="s">
        <v>78</v>
      </c>
    </row>
    <row r="8" spans="1:19" x14ac:dyDescent="0.5">
      <c r="A8" s="1" t="s">
        <v>66</v>
      </c>
      <c r="C8" s="3">
        <v>17</v>
      </c>
      <c r="E8" s="1" t="s">
        <v>79</v>
      </c>
      <c r="G8" s="1">
        <v>0</v>
      </c>
      <c r="I8" s="3">
        <v>5506076</v>
      </c>
      <c r="K8" s="3">
        <v>0</v>
      </c>
      <c r="M8" s="3">
        <v>5506076</v>
      </c>
      <c r="O8" s="3">
        <v>60668110</v>
      </c>
      <c r="Q8" s="3">
        <v>0</v>
      </c>
      <c r="S8" s="3">
        <v>60668110</v>
      </c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7"/>
  <sheetViews>
    <sheetView rightToLeft="1" workbookViewId="0">
      <selection activeCell="M20" sqref="M20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2.5" x14ac:dyDescent="0.5">
      <c r="A3" s="11" t="s">
        <v>70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2.5" x14ac:dyDescent="0.5">
      <c r="A6" s="15" t="s">
        <v>3</v>
      </c>
      <c r="C6" s="13" t="s">
        <v>80</v>
      </c>
      <c r="D6" s="13" t="s">
        <v>80</v>
      </c>
      <c r="E6" s="13" t="s">
        <v>80</v>
      </c>
      <c r="F6" s="13" t="s">
        <v>80</v>
      </c>
      <c r="G6" s="13" t="s">
        <v>80</v>
      </c>
      <c r="I6" s="13" t="s">
        <v>72</v>
      </c>
      <c r="J6" s="13" t="s">
        <v>72</v>
      </c>
      <c r="K6" s="13" t="s">
        <v>72</v>
      </c>
      <c r="L6" s="13" t="s">
        <v>72</v>
      </c>
      <c r="M6" s="13" t="s">
        <v>72</v>
      </c>
      <c r="O6" s="13" t="s">
        <v>73</v>
      </c>
      <c r="P6" s="13" t="s">
        <v>73</v>
      </c>
      <c r="Q6" s="13" t="s">
        <v>73</v>
      </c>
      <c r="R6" s="13" t="s">
        <v>73</v>
      </c>
      <c r="S6" s="13" t="s">
        <v>73</v>
      </c>
    </row>
    <row r="7" spans="1:19" ht="22.5" x14ac:dyDescent="0.5">
      <c r="A7" s="13" t="s">
        <v>3</v>
      </c>
      <c r="C7" s="14" t="s">
        <v>81</v>
      </c>
      <c r="E7" s="14" t="s">
        <v>82</v>
      </c>
      <c r="G7" s="14" t="s">
        <v>83</v>
      </c>
      <c r="I7" s="14" t="s">
        <v>84</v>
      </c>
      <c r="K7" s="14" t="s">
        <v>77</v>
      </c>
      <c r="M7" s="14" t="s">
        <v>85</v>
      </c>
      <c r="O7" s="14" t="s">
        <v>84</v>
      </c>
      <c r="Q7" s="14" t="s">
        <v>77</v>
      </c>
      <c r="S7" s="14" t="s">
        <v>85</v>
      </c>
    </row>
    <row r="8" spans="1:19" x14ac:dyDescent="0.5">
      <c r="A8" s="1" t="s">
        <v>24</v>
      </c>
      <c r="C8" s="1" t="s">
        <v>86</v>
      </c>
      <c r="E8" s="3">
        <v>67822</v>
      </c>
      <c r="G8" s="3">
        <v>350</v>
      </c>
      <c r="I8" s="3">
        <v>0</v>
      </c>
      <c r="K8" s="3">
        <v>0</v>
      </c>
      <c r="M8" s="3">
        <v>0</v>
      </c>
      <c r="O8" s="3">
        <v>23737700</v>
      </c>
      <c r="Q8" s="3">
        <v>2022761</v>
      </c>
      <c r="S8" s="3">
        <v>21714939</v>
      </c>
    </row>
    <row r="9" spans="1:19" x14ac:dyDescent="0.5">
      <c r="A9" s="1" t="s">
        <v>21</v>
      </c>
      <c r="C9" s="1" t="s">
        <v>87</v>
      </c>
      <c r="E9" s="3">
        <v>183868</v>
      </c>
      <c r="G9" s="3">
        <v>600</v>
      </c>
      <c r="I9" s="3">
        <v>0</v>
      </c>
      <c r="K9" s="3">
        <v>0</v>
      </c>
      <c r="M9" s="3">
        <v>0</v>
      </c>
      <c r="O9" s="3">
        <v>110320800</v>
      </c>
      <c r="Q9" s="3">
        <v>11445190</v>
      </c>
      <c r="S9" s="3">
        <v>98875610</v>
      </c>
    </row>
    <row r="10" spans="1:19" x14ac:dyDescent="0.5">
      <c r="A10" s="1" t="s">
        <v>27</v>
      </c>
      <c r="C10" s="1" t="s">
        <v>88</v>
      </c>
      <c r="E10" s="3">
        <v>51571</v>
      </c>
      <c r="G10" s="3">
        <v>530</v>
      </c>
      <c r="I10" s="3">
        <v>0</v>
      </c>
      <c r="K10" s="3">
        <v>0</v>
      </c>
      <c r="M10" s="3">
        <v>0</v>
      </c>
      <c r="O10" s="3">
        <v>27332630</v>
      </c>
      <c r="Q10" s="3">
        <v>3235021</v>
      </c>
      <c r="S10" s="3">
        <v>24097609</v>
      </c>
    </row>
    <row r="11" spans="1:19" x14ac:dyDescent="0.5">
      <c r="A11" s="1" t="s">
        <v>15</v>
      </c>
      <c r="C11" s="1" t="s">
        <v>89</v>
      </c>
      <c r="E11" s="3">
        <v>59255</v>
      </c>
      <c r="G11" s="3">
        <v>26</v>
      </c>
      <c r="I11" s="3">
        <v>0</v>
      </c>
      <c r="K11" s="3">
        <v>0</v>
      </c>
      <c r="M11" s="3">
        <v>0</v>
      </c>
      <c r="O11" s="3">
        <v>1540630</v>
      </c>
      <c r="Q11" s="3">
        <v>117910</v>
      </c>
      <c r="S11" s="3">
        <v>1422720</v>
      </c>
    </row>
    <row r="12" spans="1:19" x14ac:dyDescent="0.5">
      <c r="A12" s="1" t="s">
        <v>16</v>
      </c>
      <c r="C12" s="1" t="s">
        <v>89</v>
      </c>
      <c r="E12" s="3">
        <v>72196</v>
      </c>
      <c r="G12" s="3">
        <v>420</v>
      </c>
      <c r="I12" s="3">
        <v>0</v>
      </c>
      <c r="K12" s="3">
        <v>0</v>
      </c>
      <c r="M12" s="3">
        <v>0</v>
      </c>
      <c r="O12" s="3">
        <v>30322320</v>
      </c>
      <c r="Q12" s="3">
        <v>3344509</v>
      </c>
      <c r="S12" s="3">
        <v>26977811</v>
      </c>
    </row>
    <row r="13" spans="1:19" x14ac:dyDescent="0.5">
      <c r="A13" s="1" t="s">
        <v>90</v>
      </c>
      <c r="C13" s="1" t="s">
        <v>91</v>
      </c>
      <c r="E13" s="3">
        <v>124000</v>
      </c>
      <c r="G13" s="3">
        <v>1850</v>
      </c>
      <c r="I13" s="3">
        <v>0</v>
      </c>
      <c r="K13" s="3">
        <v>0</v>
      </c>
      <c r="M13" s="3">
        <v>0</v>
      </c>
      <c r="O13" s="3">
        <v>229400000</v>
      </c>
      <c r="Q13" s="3">
        <v>0</v>
      </c>
      <c r="S13" s="3">
        <v>229400000</v>
      </c>
    </row>
    <row r="14" spans="1:19" x14ac:dyDescent="0.5">
      <c r="A14" s="1" t="s">
        <v>17</v>
      </c>
      <c r="C14" s="1" t="s">
        <v>89</v>
      </c>
      <c r="E14" s="3">
        <v>10986</v>
      </c>
      <c r="G14" s="3">
        <v>9500</v>
      </c>
      <c r="I14" s="3">
        <v>0</v>
      </c>
      <c r="K14" s="3">
        <v>0</v>
      </c>
      <c r="M14" s="3">
        <v>0</v>
      </c>
      <c r="O14" s="3">
        <v>104367000</v>
      </c>
      <c r="Q14" s="3">
        <v>11511534</v>
      </c>
      <c r="S14" s="3">
        <v>92855466</v>
      </c>
    </row>
    <row r="15" spans="1:19" x14ac:dyDescent="0.5">
      <c r="A15" s="1" t="s">
        <v>26</v>
      </c>
      <c r="C15" s="1" t="s">
        <v>92</v>
      </c>
      <c r="E15" s="3">
        <v>23745</v>
      </c>
      <c r="G15" s="3">
        <v>5000</v>
      </c>
      <c r="I15" s="3">
        <v>118725000</v>
      </c>
      <c r="K15" s="3">
        <v>12707569</v>
      </c>
      <c r="M15" s="3">
        <v>106017431</v>
      </c>
      <c r="O15" s="3">
        <v>118725000</v>
      </c>
      <c r="Q15" s="3">
        <v>12707569</v>
      </c>
      <c r="S15" s="3">
        <v>106017431</v>
      </c>
    </row>
    <row r="16" spans="1:19" ht="22.5" thickBot="1" x14ac:dyDescent="0.55000000000000004">
      <c r="I16" s="5">
        <f>SUM(I8:I15)</f>
        <v>118725000</v>
      </c>
      <c r="K16" s="5">
        <f>SUM(K8:K15)</f>
        <v>12707569</v>
      </c>
      <c r="M16" s="5">
        <f>SUM(M8:M15)</f>
        <v>106017431</v>
      </c>
      <c r="O16" s="5">
        <f>SUM(O8:O15)</f>
        <v>645746080</v>
      </c>
      <c r="Q16" s="5">
        <f>SUM(Q8:Q15)</f>
        <v>44384494</v>
      </c>
      <c r="S16" s="5">
        <f>SUM(S8:S15)</f>
        <v>601361586</v>
      </c>
    </row>
    <row r="17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30"/>
  <sheetViews>
    <sheetView rightToLeft="1" topLeftCell="A6" workbookViewId="0">
      <selection activeCell="Q22" sqref="Q22:Q27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0" ht="22.5" x14ac:dyDescent="0.5">
      <c r="A3" s="11" t="s">
        <v>70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20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20" ht="22.5" x14ac:dyDescent="0.5">
      <c r="A6" s="15" t="s">
        <v>3</v>
      </c>
      <c r="C6" s="13" t="s">
        <v>72</v>
      </c>
      <c r="D6" s="13" t="s">
        <v>72</v>
      </c>
      <c r="E6" s="13" t="s">
        <v>72</v>
      </c>
      <c r="F6" s="13" t="s">
        <v>72</v>
      </c>
      <c r="G6" s="13" t="s">
        <v>72</v>
      </c>
      <c r="H6" s="13" t="s">
        <v>72</v>
      </c>
      <c r="I6" s="13" t="s">
        <v>72</v>
      </c>
      <c r="K6" s="13" t="s">
        <v>73</v>
      </c>
      <c r="L6" s="13" t="s">
        <v>73</v>
      </c>
      <c r="M6" s="13" t="s">
        <v>73</v>
      </c>
      <c r="N6" s="13" t="s">
        <v>73</v>
      </c>
      <c r="O6" s="13" t="s">
        <v>73</v>
      </c>
      <c r="P6" s="13" t="s">
        <v>73</v>
      </c>
      <c r="Q6" s="13" t="s">
        <v>73</v>
      </c>
    </row>
    <row r="7" spans="1:20" ht="22.5" x14ac:dyDescent="0.5">
      <c r="A7" s="13" t="s">
        <v>3</v>
      </c>
      <c r="C7" s="14" t="s">
        <v>7</v>
      </c>
      <c r="E7" s="14" t="s">
        <v>93</v>
      </c>
      <c r="G7" s="14" t="s">
        <v>94</v>
      </c>
      <c r="I7" s="14" t="s">
        <v>95</v>
      </c>
      <c r="K7" s="14" t="s">
        <v>7</v>
      </c>
      <c r="M7" s="14" t="s">
        <v>93</v>
      </c>
      <c r="O7" s="14" t="s">
        <v>94</v>
      </c>
      <c r="Q7" s="14" t="s">
        <v>95</v>
      </c>
    </row>
    <row r="8" spans="1:20" x14ac:dyDescent="0.5">
      <c r="A8" s="1" t="s">
        <v>19</v>
      </c>
      <c r="C8" s="3">
        <v>8829</v>
      </c>
      <c r="E8" s="3">
        <v>1123104560</v>
      </c>
      <c r="G8" s="3">
        <v>1103870838</v>
      </c>
      <c r="I8" s="3">
        <v>19233722</v>
      </c>
      <c r="K8" s="3">
        <v>8829</v>
      </c>
      <c r="M8" s="3">
        <v>1123104560</v>
      </c>
      <c r="O8" s="3">
        <v>1236523168</v>
      </c>
      <c r="Q8" s="3">
        <v>-113418608</v>
      </c>
      <c r="S8" s="3"/>
      <c r="T8" s="3"/>
    </row>
    <row r="9" spans="1:20" x14ac:dyDescent="0.5">
      <c r="A9" s="1" t="s">
        <v>26</v>
      </c>
      <c r="C9" s="3">
        <v>23745</v>
      </c>
      <c r="E9" s="3">
        <v>1636780542</v>
      </c>
      <c r="G9" s="3">
        <v>1708304121</v>
      </c>
      <c r="I9" s="3">
        <v>-71523579</v>
      </c>
      <c r="K9" s="3">
        <v>23745</v>
      </c>
      <c r="M9" s="3">
        <v>1636780542</v>
      </c>
      <c r="O9" s="3">
        <v>1791425991</v>
      </c>
      <c r="Q9" s="3">
        <v>-154645449</v>
      </c>
      <c r="S9" s="3"/>
      <c r="T9" s="3"/>
    </row>
    <row r="10" spans="1:20" x14ac:dyDescent="0.5">
      <c r="A10" s="1" t="s">
        <v>20</v>
      </c>
      <c r="C10" s="3">
        <v>109783</v>
      </c>
      <c r="E10" s="3">
        <v>1143749242</v>
      </c>
      <c r="G10" s="3">
        <v>1451513828</v>
      </c>
      <c r="I10" s="3">
        <v>-307764586</v>
      </c>
      <c r="K10" s="3">
        <v>109783</v>
      </c>
      <c r="M10" s="3">
        <v>1143749242</v>
      </c>
      <c r="O10" s="3">
        <v>1779818359</v>
      </c>
      <c r="Q10" s="3">
        <v>-636069117</v>
      </c>
      <c r="S10" s="3"/>
      <c r="T10" s="3"/>
    </row>
    <row r="11" spans="1:20" x14ac:dyDescent="0.5">
      <c r="A11" s="1" t="s">
        <v>28</v>
      </c>
      <c r="C11" s="3">
        <v>55990</v>
      </c>
      <c r="E11" s="3">
        <v>3387480922</v>
      </c>
      <c r="G11" s="3">
        <v>3095821375</v>
      </c>
      <c r="I11" s="3">
        <v>291659547</v>
      </c>
      <c r="K11" s="3">
        <v>55990</v>
      </c>
      <c r="M11" s="3">
        <v>3387480922</v>
      </c>
      <c r="O11" s="3">
        <v>3062009663</v>
      </c>
      <c r="Q11" s="3">
        <v>325471259</v>
      </c>
      <c r="S11" s="3"/>
      <c r="T11" s="3"/>
    </row>
    <row r="12" spans="1:20" x14ac:dyDescent="0.5">
      <c r="A12" s="1" t="s">
        <v>24</v>
      </c>
      <c r="C12" s="3">
        <v>67822</v>
      </c>
      <c r="E12" s="3">
        <v>980323563</v>
      </c>
      <c r="G12" s="3">
        <v>1372722677</v>
      </c>
      <c r="I12" s="3">
        <v>-392399114</v>
      </c>
      <c r="K12" s="3">
        <v>67822</v>
      </c>
      <c r="M12" s="3">
        <v>980323563</v>
      </c>
      <c r="O12" s="3">
        <v>1297194316</v>
      </c>
      <c r="Q12" s="3">
        <v>-316870753</v>
      </c>
      <c r="S12" s="3"/>
      <c r="T12" s="3"/>
    </row>
    <row r="13" spans="1:20" x14ac:dyDescent="0.5">
      <c r="A13" s="1" t="s">
        <v>23</v>
      </c>
      <c r="C13" s="3">
        <v>79123</v>
      </c>
      <c r="E13" s="3">
        <v>1314357894</v>
      </c>
      <c r="G13" s="3">
        <v>1328516146</v>
      </c>
      <c r="I13" s="3">
        <v>-14158252</v>
      </c>
      <c r="K13" s="3">
        <v>79123</v>
      </c>
      <c r="M13" s="3">
        <v>1314357894</v>
      </c>
      <c r="O13" s="3">
        <v>1638529860</v>
      </c>
      <c r="Q13" s="3">
        <v>-324171966</v>
      </c>
      <c r="S13" s="3"/>
      <c r="T13" s="3"/>
    </row>
    <row r="14" spans="1:20" x14ac:dyDescent="0.5">
      <c r="A14" s="1" t="s">
        <v>25</v>
      </c>
      <c r="C14" s="3">
        <v>51635</v>
      </c>
      <c r="E14" s="3">
        <v>857738835</v>
      </c>
      <c r="G14" s="3">
        <v>946027930</v>
      </c>
      <c r="I14" s="3">
        <v>-88289095</v>
      </c>
      <c r="K14" s="3">
        <v>51635</v>
      </c>
      <c r="M14" s="3">
        <v>857738835</v>
      </c>
      <c r="O14" s="3">
        <v>928461354</v>
      </c>
      <c r="Q14" s="3">
        <v>-70722519</v>
      </c>
      <c r="S14" s="3"/>
      <c r="T14" s="3"/>
    </row>
    <row r="15" spans="1:20" x14ac:dyDescent="0.5">
      <c r="A15" s="1" t="s">
        <v>21</v>
      </c>
      <c r="C15" s="3">
        <v>112207</v>
      </c>
      <c r="E15" s="3">
        <v>1950941302</v>
      </c>
      <c r="G15" s="3">
        <v>1924821912</v>
      </c>
      <c r="I15" s="3">
        <v>26119390</v>
      </c>
      <c r="K15" s="3">
        <v>112207</v>
      </c>
      <c r="M15" s="3">
        <v>1950941302</v>
      </c>
      <c r="O15" s="3">
        <v>1892379507</v>
      </c>
      <c r="Q15" s="3">
        <v>58561795</v>
      </c>
      <c r="S15" s="3"/>
      <c r="T15" s="3"/>
    </row>
    <row r="16" spans="1:20" x14ac:dyDescent="0.5">
      <c r="A16" s="1" t="s">
        <v>27</v>
      </c>
      <c r="C16" s="3">
        <v>31914</v>
      </c>
      <c r="E16" s="3">
        <v>1525704616</v>
      </c>
      <c r="G16" s="3">
        <v>1272923355</v>
      </c>
      <c r="I16" s="3">
        <v>252781261</v>
      </c>
      <c r="K16" s="3">
        <v>31914</v>
      </c>
      <c r="M16" s="3">
        <v>1525704616</v>
      </c>
      <c r="O16" s="3">
        <v>1206138444</v>
      </c>
      <c r="Q16" s="3">
        <v>319566172</v>
      </c>
      <c r="S16" s="3"/>
      <c r="T16" s="3"/>
    </row>
    <row r="17" spans="1:20" x14ac:dyDescent="0.5">
      <c r="A17" s="1" t="s">
        <v>15</v>
      </c>
      <c r="C17" s="3">
        <v>245366</v>
      </c>
      <c r="E17" s="3">
        <v>1339125160</v>
      </c>
      <c r="G17" s="3">
        <v>1593534547</v>
      </c>
      <c r="I17" s="3">
        <v>-254409387</v>
      </c>
      <c r="K17" s="3">
        <v>245366</v>
      </c>
      <c r="M17" s="3">
        <v>1339125160</v>
      </c>
      <c r="O17" s="3">
        <v>1442484124</v>
      </c>
      <c r="Q17" s="3">
        <v>-103358964</v>
      </c>
      <c r="S17" s="3"/>
      <c r="T17" s="3"/>
    </row>
    <row r="18" spans="1:20" x14ac:dyDescent="0.5">
      <c r="A18" s="1" t="s">
        <v>16</v>
      </c>
      <c r="C18" s="3">
        <v>0</v>
      </c>
      <c r="E18" s="3">
        <v>0</v>
      </c>
      <c r="G18" s="3">
        <v>-268028967</v>
      </c>
      <c r="I18" s="3">
        <v>268028967</v>
      </c>
      <c r="K18" s="3">
        <v>0</v>
      </c>
      <c r="M18" s="3">
        <v>0</v>
      </c>
      <c r="O18" s="3">
        <v>0</v>
      </c>
      <c r="Q18" s="3">
        <v>0</v>
      </c>
      <c r="S18" s="3"/>
      <c r="T18" s="3"/>
    </row>
    <row r="19" spans="1:20" x14ac:dyDescent="0.5">
      <c r="A19" s="1" t="s">
        <v>18</v>
      </c>
      <c r="C19" s="3">
        <v>0</v>
      </c>
      <c r="E19" s="3">
        <v>0</v>
      </c>
      <c r="G19" s="3">
        <v>279828202</v>
      </c>
      <c r="I19" s="3">
        <v>-279828202</v>
      </c>
      <c r="K19" s="3">
        <v>0</v>
      </c>
      <c r="M19" s="3">
        <v>0</v>
      </c>
      <c r="O19" s="3">
        <v>0</v>
      </c>
      <c r="Q19" s="3">
        <v>0</v>
      </c>
      <c r="S19" s="3"/>
      <c r="T19" s="3"/>
    </row>
    <row r="20" spans="1:20" x14ac:dyDescent="0.5">
      <c r="A20" s="1" t="s">
        <v>17</v>
      </c>
      <c r="C20" s="3">
        <v>0</v>
      </c>
      <c r="E20" s="3">
        <v>0</v>
      </c>
      <c r="G20" s="3">
        <v>-33999711</v>
      </c>
      <c r="I20" s="3">
        <v>33999711</v>
      </c>
      <c r="K20" s="3">
        <v>0</v>
      </c>
      <c r="M20" s="3">
        <v>0</v>
      </c>
      <c r="O20" s="3">
        <v>0</v>
      </c>
      <c r="Q20" s="3">
        <v>0</v>
      </c>
      <c r="S20" s="3"/>
      <c r="T20" s="3"/>
    </row>
    <row r="21" spans="1:20" x14ac:dyDescent="0.5">
      <c r="A21" s="1" t="s">
        <v>22</v>
      </c>
      <c r="C21" s="3">
        <v>0</v>
      </c>
      <c r="E21" s="3">
        <v>0</v>
      </c>
      <c r="G21" s="3">
        <v>979708719</v>
      </c>
      <c r="I21" s="3">
        <v>-979708719</v>
      </c>
      <c r="K21" s="3">
        <v>0</v>
      </c>
      <c r="M21" s="3">
        <v>0</v>
      </c>
      <c r="O21" s="3">
        <v>0</v>
      </c>
      <c r="Q21" s="3">
        <v>0</v>
      </c>
      <c r="S21" s="3"/>
      <c r="T21" s="3"/>
    </row>
    <row r="22" spans="1:20" x14ac:dyDescent="0.5">
      <c r="A22" s="1" t="s">
        <v>42</v>
      </c>
      <c r="C22" s="3">
        <v>6730</v>
      </c>
      <c r="E22" s="3">
        <v>6657677167</v>
      </c>
      <c r="G22" s="3">
        <v>6556496499</v>
      </c>
      <c r="I22" s="3">
        <v>101180668</v>
      </c>
      <c r="K22" s="3">
        <v>6730</v>
      </c>
      <c r="M22" s="3">
        <v>6657677167</v>
      </c>
      <c r="O22" s="3">
        <v>6524309593</v>
      </c>
      <c r="Q22" s="3">
        <v>133367574</v>
      </c>
      <c r="S22" s="3"/>
      <c r="T22" s="3"/>
    </row>
    <row r="23" spans="1:20" x14ac:dyDescent="0.5">
      <c r="A23" s="1" t="s">
        <v>45</v>
      </c>
      <c r="C23" s="3">
        <v>361</v>
      </c>
      <c r="E23" s="3">
        <v>342958583</v>
      </c>
      <c r="G23" s="3">
        <v>338399258</v>
      </c>
      <c r="I23" s="3">
        <v>4559325</v>
      </c>
      <c r="K23" s="3">
        <v>361</v>
      </c>
      <c r="M23" s="3">
        <v>342958583</v>
      </c>
      <c r="O23" s="3">
        <v>339086689</v>
      </c>
      <c r="Q23" s="3">
        <v>3871894</v>
      </c>
      <c r="S23" s="3"/>
      <c r="T23" s="3"/>
    </row>
    <row r="24" spans="1:20" x14ac:dyDescent="0.5">
      <c r="A24" s="1" t="s">
        <v>38</v>
      </c>
      <c r="C24" s="3">
        <v>3856</v>
      </c>
      <c r="E24" s="3">
        <v>3325220330</v>
      </c>
      <c r="G24" s="3">
        <v>3247011692</v>
      </c>
      <c r="I24" s="3">
        <v>78208638</v>
      </c>
      <c r="K24" s="3">
        <v>3856</v>
      </c>
      <c r="M24" s="3">
        <v>3325220330</v>
      </c>
      <c r="O24" s="3">
        <v>3257966057</v>
      </c>
      <c r="Q24" s="3">
        <v>67254273</v>
      </c>
      <c r="S24" s="3"/>
      <c r="T24" s="3"/>
    </row>
    <row r="25" spans="1:20" x14ac:dyDescent="0.5">
      <c r="A25" s="1" t="s">
        <v>51</v>
      </c>
      <c r="C25" s="3">
        <v>4033</v>
      </c>
      <c r="E25" s="3">
        <v>3512864381</v>
      </c>
      <c r="G25" s="3">
        <v>3495473205</v>
      </c>
      <c r="I25" s="3">
        <v>17391176</v>
      </c>
      <c r="K25" s="3">
        <v>4033</v>
      </c>
      <c r="M25" s="3">
        <v>3512864381</v>
      </c>
      <c r="O25" s="3">
        <v>3435210314</v>
      </c>
      <c r="Q25" s="3">
        <v>77654067</v>
      </c>
      <c r="S25" s="3"/>
      <c r="T25" s="3"/>
    </row>
    <row r="26" spans="1:20" x14ac:dyDescent="0.5">
      <c r="A26" s="1" t="s">
        <v>54</v>
      </c>
      <c r="C26" s="3">
        <v>1223</v>
      </c>
      <c r="E26" s="3">
        <v>991380982</v>
      </c>
      <c r="G26" s="3">
        <v>970371205</v>
      </c>
      <c r="I26" s="3">
        <v>21009777</v>
      </c>
      <c r="K26" s="3">
        <v>1223</v>
      </c>
      <c r="M26" s="3">
        <v>991380982</v>
      </c>
      <c r="O26" s="3">
        <v>968546915</v>
      </c>
      <c r="Q26" s="3">
        <v>22834067</v>
      </c>
      <c r="S26" s="3"/>
      <c r="T26" s="3"/>
    </row>
    <row r="27" spans="1:20" x14ac:dyDescent="0.5">
      <c r="A27" s="1" t="s">
        <v>48</v>
      </c>
      <c r="C27" s="3">
        <v>6549</v>
      </c>
      <c r="E27" s="3">
        <v>5706752962</v>
      </c>
      <c r="G27" s="3">
        <v>5662515937</v>
      </c>
      <c r="I27" s="3">
        <v>44237025</v>
      </c>
      <c r="K27" s="3">
        <v>6549</v>
      </c>
      <c r="M27" s="3">
        <v>5706752962</v>
      </c>
      <c r="O27" s="3">
        <v>5590910702</v>
      </c>
      <c r="Q27" s="3">
        <v>115842260</v>
      </c>
      <c r="S27" s="3"/>
      <c r="T27" s="3"/>
    </row>
    <row r="28" spans="1:20" ht="22.5" thickBot="1" x14ac:dyDescent="0.55000000000000004">
      <c r="E28" s="5">
        <f>SUM(E8:E27)</f>
        <v>35796161041</v>
      </c>
      <c r="G28" s="5">
        <f>SUM(G8:G27)</f>
        <v>37025832768</v>
      </c>
      <c r="I28" s="5">
        <f>SUM(I8:I27)</f>
        <v>-1229671727</v>
      </c>
      <c r="M28" s="5">
        <f>SUM(M8:M27)</f>
        <v>35796161041</v>
      </c>
      <c r="O28" s="5">
        <f>SUM(O8:O27)</f>
        <v>36390995056</v>
      </c>
      <c r="Q28" s="5">
        <f>SUM(Q8:Q27)</f>
        <v>-594834015</v>
      </c>
    </row>
    <row r="29" spans="1:20" ht="22.5" thickTop="1" x14ac:dyDescent="0.5"/>
    <row r="30" spans="1:20" x14ac:dyDescent="0.5">
      <c r="I30" s="3"/>
      <c r="Q30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4"/>
  <sheetViews>
    <sheetView rightToLeft="1" topLeftCell="A7" workbookViewId="0">
      <selection activeCell="Q26" sqref="Q26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2.5" x14ac:dyDescent="0.5">
      <c r="A3" s="11" t="s">
        <v>70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2.5" x14ac:dyDescent="0.5">
      <c r="A6" s="15" t="s">
        <v>3</v>
      </c>
      <c r="C6" s="13" t="s">
        <v>72</v>
      </c>
      <c r="D6" s="13" t="s">
        <v>72</v>
      </c>
      <c r="E6" s="13" t="s">
        <v>72</v>
      </c>
      <c r="F6" s="13" t="s">
        <v>72</v>
      </c>
      <c r="G6" s="13" t="s">
        <v>72</v>
      </c>
      <c r="H6" s="13" t="s">
        <v>72</v>
      </c>
      <c r="I6" s="13" t="s">
        <v>72</v>
      </c>
      <c r="K6" s="13" t="s">
        <v>73</v>
      </c>
      <c r="L6" s="13" t="s">
        <v>73</v>
      </c>
      <c r="M6" s="13" t="s">
        <v>73</v>
      </c>
      <c r="N6" s="13" t="s">
        <v>73</v>
      </c>
      <c r="O6" s="13" t="s">
        <v>73</v>
      </c>
      <c r="P6" s="13" t="s">
        <v>73</v>
      </c>
      <c r="Q6" s="13" t="s">
        <v>73</v>
      </c>
    </row>
    <row r="7" spans="1:17" ht="22.5" x14ac:dyDescent="0.5">
      <c r="A7" s="13" t="s">
        <v>3</v>
      </c>
      <c r="C7" s="14" t="s">
        <v>7</v>
      </c>
      <c r="E7" s="14" t="s">
        <v>93</v>
      </c>
      <c r="G7" s="14" t="s">
        <v>94</v>
      </c>
      <c r="I7" s="14" t="s">
        <v>96</v>
      </c>
      <c r="K7" s="14" t="s">
        <v>7</v>
      </c>
      <c r="M7" s="14" t="s">
        <v>93</v>
      </c>
      <c r="O7" s="14" t="s">
        <v>94</v>
      </c>
      <c r="Q7" s="14" t="s">
        <v>96</v>
      </c>
    </row>
    <row r="8" spans="1:17" x14ac:dyDescent="0.5">
      <c r="A8" s="1" t="s">
        <v>21</v>
      </c>
      <c r="C8" s="3">
        <v>6464</v>
      </c>
      <c r="E8" s="3">
        <v>119200951</v>
      </c>
      <c r="G8" s="3">
        <v>109015847</v>
      </c>
      <c r="I8" s="3">
        <v>10185104</v>
      </c>
      <c r="K8" s="3">
        <v>71661</v>
      </c>
      <c r="M8" s="3">
        <v>1240953612</v>
      </c>
      <c r="O8" s="3">
        <v>1208568164</v>
      </c>
      <c r="Q8" s="3">
        <v>32385448</v>
      </c>
    </row>
    <row r="9" spans="1:17" x14ac:dyDescent="0.5">
      <c r="A9" s="1" t="s">
        <v>27</v>
      </c>
      <c r="C9" s="3">
        <v>19657</v>
      </c>
      <c r="E9" s="3">
        <v>992575087</v>
      </c>
      <c r="G9" s="3">
        <v>742904789</v>
      </c>
      <c r="I9" s="3">
        <v>249670298</v>
      </c>
      <c r="K9" s="3">
        <v>33908</v>
      </c>
      <c r="M9" s="3">
        <v>1697581332</v>
      </c>
      <c r="O9" s="3">
        <v>1281498477</v>
      </c>
      <c r="Q9" s="3">
        <v>416082855</v>
      </c>
    </row>
    <row r="10" spans="1:17" x14ac:dyDescent="0.5">
      <c r="A10" s="1" t="s">
        <v>16</v>
      </c>
      <c r="C10" s="3">
        <v>43993</v>
      </c>
      <c r="E10" s="3">
        <v>1925165481</v>
      </c>
      <c r="G10" s="3">
        <v>2098729235</v>
      </c>
      <c r="I10" s="3">
        <v>-173563754</v>
      </c>
      <c r="K10" s="3">
        <v>72196</v>
      </c>
      <c r="M10" s="3">
        <v>3328411544</v>
      </c>
      <c r="O10" s="3">
        <v>3444181025</v>
      </c>
      <c r="Q10" s="3">
        <v>-115769481</v>
      </c>
    </row>
    <row r="11" spans="1:17" x14ac:dyDescent="0.5">
      <c r="A11" s="1" t="s">
        <v>19</v>
      </c>
      <c r="C11" s="3">
        <v>6613</v>
      </c>
      <c r="E11" s="3">
        <v>934179000</v>
      </c>
      <c r="G11" s="3">
        <v>926166918</v>
      </c>
      <c r="I11" s="3">
        <v>8012082</v>
      </c>
      <c r="K11" s="3">
        <v>6613</v>
      </c>
      <c r="M11" s="3">
        <v>934179000</v>
      </c>
      <c r="O11" s="3">
        <v>926166918</v>
      </c>
      <c r="Q11" s="3">
        <v>8012082</v>
      </c>
    </row>
    <row r="12" spans="1:17" x14ac:dyDescent="0.5">
      <c r="A12" s="1" t="s">
        <v>18</v>
      </c>
      <c r="C12" s="3">
        <v>19803</v>
      </c>
      <c r="E12" s="3">
        <v>1962744826</v>
      </c>
      <c r="G12" s="3">
        <v>1654159836</v>
      </c>
      <c r="I12" s="3">
        <v>308584990</v>
      </c>
      <c r="K12" s="3">
        <v>45000</v>
      </c>
      <c r="M12" s="3">
        <v>4529765110</v>
      </c>
      <c r="O12" s="3">
        <v>3758884647</v>
      </c>
      <c r="Q12" s="3">
        <v>770880463</v>
      </c>
    </row>
    <row r="13" spans="1:17" x14ac:dyDescent="0.5">
      <c r="A13" s="1" t="s">
        <v>17</v>
      </c>
      <c r="C13" s="3">
        <v>5083</v>
      </c>
      <c r="E13" s="3">
        <v>856493864</v>
      </c>
      <c r="G13" s="3">
        <v>763459615</v>
      </c>
      <c r="I13" s="3">
        <v>93034249</v>
      </c>
      <c r="K13" s="3">
        <v>25000</v>
      </c>
      <c r="M13" s="3">
        <v>4091423806</v>
      </c>
      <c r="O13" s="3">
        <v>3754965646</v>
      </c>
      <c r="Q13" s="3">
        <v>336458160</v>
      </c>
    </row>
    <row r="14" spans="1:17" x14ac:dyDescent="0.5">
      <c r="A14" s="1" t="s">
        <v>22</v>
      </c>
      <c r="C14" s="3">
        <v>36108</v>
      </c>
      <c r="E14" s="3">
        <v>1618520167</v>
      </c>
      <c r="G14" s="3">
        <v>723883352</v>
      </c>
      <c r="I14" s="3">
        <v>894636815</v>
      </c>
      <c r="K14" s="3">
        <v>194000</v>
      </c>
      <c r="M14" s="3">
        <v>7572280418</v>
      </c>
      <c r="O14" s="3">
        <v>3889259173</v>
      </c>
      <c r="Q14" s="3">
        <v>3683021245</v>
      </c>
    </row>
    <row r="15" spans="1:17" x14ac:dyDescent="0.5">
      <c r="A15" s="1" t="s">
        <v>23</v>
      </c>
      <c r="C15" s="3">
        <v>0</v>
      </c>
      <c r="E15" s="3">
        <v>0</v>
      </c>
      <c r="G15" s="3">
        <v>0</v>
      </c>
      <c r="I15" s="3">
        <v>0</v>
      </c>
      <c r="K15" s="3">
        <v>18086</v>
      </c>
      <c r="M15" s="3">
        <v>416584403</v>
      </c>
      <c r="O15" s="3">
        <v>374536495</v>
      </c>
      <c r="Q15" s="3">
        <v>42047908</v>
      </c>
    </row>
    <row r="16" spans="1:17" x14ac:dyDescent="0.5">
      <c r="A16" s="1" t="s">
        <v>25</v>
      </c>
      <c r="C16" s="3">
        <v>0</v>
      </c>
      <c r="E16" s="3">
        <v>0</v>
      </c>
      <c r="G16" s="3">
        <v>0</v>
      </c>
      <c r="I16" s="3">
        <v>0</v>
      </c>
      <c r="K16" s="3">
        <v>67310</v>
      </c>
      <c r="M16" s="3">
        <v>1385897616</v>
      </c>
      <c r="O16" s="3">
        <v>1210317299</v>
      </c>
      <c r="Q16" s="3">
        <v>175580317</v>
      </c>
    </row>
    <row r="17" spans="1:17" x14ac:dyDescent="0.5">
      <c r="A17" s="1" t="s">
        <v>97</v>
      </c>
      <c r="C17" s="3">
        <v>0</v>
      </c>
      <c r="E17" s="3">
        <v>0</v>
      </c>
      <c r="G17" s="3">
        <v>0</v>
      </c>
      <c r="I17" s="3">
        <v>0</v>
      </c>
      <c r="K17" s="3">
        <v>300000</v>
      </c>
      <c r="M17" s="3">
        <v>5863551673</v>
      </c>
      <c r="O17" s="3">
        <v>3866347485</v>
      </c>
      <c r="Q17" s="3">
        <v>1997204188</v>
      </c>
    </row>
    <row r="18" spans="1:17" x14ac:dyDescent="0.5">
      <c r="A18" s="1" t="s">
        <v>98</v>
      </c>
      <c r="C18" s="3">
        <v>0</v>
      </c>
      <c r="E18" s="3">
        <v>0</v>
      </c>
      <c r="G18" s="3">
        <v>0</v>
      </c>
      <c r="I18" s="3">
        <v>0</v>
      </c>
      <c r="K18" s="3">
        <v>215000</v>
      </c>
      <c r="M18" s="3">
        <v>6483576545</v>
      </c>
      <c r="O18" s="3">
        <v>3797154543</v>
      </c>
      <c r="Q18" s="3">
        <v>2686422002</v>
      </c>
    </row>
    <row r="19" spans="1:17" x14ac:dyDescent="0.5">
      <c r="A19" s="1" t="s">
        <v>90</v>
      </c>
      <c r="C19" s="3">
        <v>0</v>
      </c>
      <c r="E19" s="3">
        <v>0</v>
      </c>
      <c r="G19" s="3">
        <v>0</v>
      </c>
      <c r="I19" s="3">
        <v>0</v>
      </c>
      <c r="K19" s="3">
        <v>124000</v>
      </c>
      <c r="M19" s="3">
        <v>3798723250</v>
      </c>
      <c r="O19" s="3">
        <v>3801592272</v>
      </c>
      <c r="Q19" s="3">
        <v>-2869022</v>
      </c>
    </row>
    <row r="20" spans="1:17" x14ac:dyDescent="0.5">
      <c r="A20" s="1" t="s">
        <v>26</v>
      </c>
      <c r="C20" s="3">
        <v>0</v>
      </c>
      <c r="E20" s="3">
        <v>0</v>
      </c>
      <c r="G20" s="3">
        <v>0</v>
      </c>
      <c r="I20" s="3">
        <v>0</v>
      </c>
      <c r="K20" s="3">
        <v>11454</v>
      </c>
      <c r="M20" s="3">
        <v>1028801844</v>
      </c>
      <c r="O20" s="3">
        <v>864139537</v>
      </c>
      <c r="Q20" s="3">
        <v>164662307</v>
      </c>
    </row>
    <row r="21" spans="1:17" x14ac:dyDescent="0.5">
      <c r="A21" s="1" t="s">
        <v>20</v>
      </c>
      <c r="C21" s="3">
        <v>0</v>
      </c>
      <c r="E21" s="3">
        <v>0</v>
      </c>
      <c r="G21" s="3">
        <v>0</v>
      </c>
      <c r="I21" s="3">
        <v>0</v>
      </c>
      <c r="K21" s="3">
        <v>30752</v>
      </c>
      <c r="M21" s="3">
        <v>510383461</v>
      </c>
      <c r="O21" s="3">
        <v>498556008</v>
      </c>
      <c r="Q21" s="3">
        <v>11827453</v>
      </c>
    </row>
    <row r="22" spans="1:17" x14ac:dyDescent="0.5">
      <c r="A22" s="1" t="s">
        <v>99</v>
      </c>
      <c r="C22" s="3">
        <v>0</v>
      </c>
      <c r="E22" s="3">
        <v>0</v>
      </c>
      <c r="G22" s="3">
        <v>0</v>
      </c>
      <c r="I22" s="3">
        <v>0</v>
      </c>
      <c r="K22" s="3">
        <v>49000</v>
      </c>
      <c r="M22" s="3">
        <v>4233603690</v>
      </c>
      <c r="O22" s="3">
        <v>3733443074</v>
      </c>
      <c r="Q22" s="3">
        <v>500160616</v>
      </c>
    </row>
    <row r="23" spans="1:17" ht="22.5" thickBot="1" x14ac:dyDescent="0.55000000000000004">
      <c r="E23" s="5">
        <f>SUM(E8:E22)</f>
        <v>8408879376</v>
      </c>
      <c r="G23" s="5">
        <f>SUM(G8:G22)</f>
        <v>7018319592</v>
      </c>
      <c r="I23" s="5">
        <f>SUM(I8:I22)</f>
        <v>1390559784</v>
      </c>
      <c r="M23" s="5">
        <f>SUM(M8:M22)</f>
        <v>47115717304</v>
      </c>
      <c r="O23" s="5">
        <f>SUM(O8:O22)</f>
        <v>36409610763</v>
      </c>
      <c r="Q23" s="5">
        <f>SUM(Q8:Q22)</f>
        <v>10706106541</v>
      </c>
    </row>
    <row r="24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2020-09-27T07:30:19Z</dcterms:created>
  <dcterms:modified xsi:type="dcterms:W3CDTF">2020-10-01T12:49:30Z</dcterms:modified>
</cp:coreProperties>
</file>