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 تیر ماه\"/>
    </mc:Choice>
  </mc:AlternateContent>
  <xr:revisionPtr revIDLastSave="0" documentId="13_ncr:1_{F9108D60-1398-48DB-A461-1CBA48E27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K10" i="13"/>
  <c r="K9" i="13"/>
  <c r="K8" i="13"/>
  <c r="G10" i="13"/>
  <c r="G9" i="13"/>
  <c r="G8" i="13"/>
  <c r="I10" i="13"/>
  <c r="E10" i="13"/>
  <c r="K19" i="12"/>
  <c r="Q19" i="12"/>
  <c r="Q9" i="12"/>
  <c r="Q10" i="12"/>
  <c r="Q11" i="12"/>
  <c r="Q12" i="12"/>
  <c r="Q13" i="12"/>
  <c r="Q14" i="12"/>
  <c r="Q15" i="12"/>
  <c r="Q16" i="12"/>
  <c r="Q17" i="12"/>
  <c r="Q18" i="12"/>
  <c r="Q8" i="12"/>
  <c r="I18" i="12"/>
  <c r="C19" i="12"/>
  <c r="E19" i="12"/>
  <c r="G19" i="12"/>
  <c r="M19" i="12"/>
  <c r="O19" i="12"/>
  <c r="I9" i="12"/>
  <c r="I10" i="12"/>
  <c r="I11" i="12"/>
  <c r="I12" i="12"/>
  <c r="I13" i="12"/>
  <c r="I14" i="12"/>
  <c r="I15" i="12"/>
  <c r="I16" i="12"/>
  <c r="I17" i="12"/>
  <c r="I19" i="12"/>
  <c r="I8" i="12"/>
  <c r="S43" i="11"/>
  <c r="Q43" i="11"/>
  <c r="S42" i="11"/>
  <c r="O43" i="11"/>
  <c r="M43" i="11"/>
  <c r="I43" i="11"/>
  <c r="K42" i="11" s="1"/>
  <c r="G43" i="11"/>
  <c r="E43" i="11"/>
  <c r="C43" i="11"/>
  <c r="S4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8" i="11"/>
  <c r="Q9" i="10"/>
  <c r="Q10" i="10"/>
  <c r="Q11" i="10"/>
  <c r="Q12" i="10"/>
  <c r="Q49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8" i="10"/>
  <c r="O49" i="10"/>
  <c r="M49" i="10"/>
  <c r="I49" i="10"/>
  <c r="G49" i="10"/>
  <c r="E49" i="10"/>
  <c r="O34" i="9"/>
  <c r="E34" i="9"/>
  <c r="G34" i="9"/>
  <c r="M3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8" i="9"/>
  <c r="S26" i="8"/>
  <c r="O26" i="8"/>
  <c r="Q26" i="8"/>
  <c r="S25" i="8"/>
  <c r="K26" i="8"/>
  <c r="M25" i="8"/>
  <c r="M26" i="8"/>
  <c r="I26" i="8"/>
  <c r="B1048576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8" i="8"/>
  <c r="M10" i="7"/>
  <c r="O10" i="7"/>
  <c r="S10" i="7"/>
  <c r="Q10" i="7"/>
  <c r="K10" i="7"/>
  <c r="I10" i="7"/>
  <c r="S10" i="6"/>
  <c r="Q10" i="6"/>
  <c r="O10" i="6"/>
  <c r="M10" i="6"/>
  <c r="K10" i="6"/>
  <c r="Q14" i="3"/>
  <c r="S14" i="3"/>
  <c r="W14" i="3"/>
  <c r="AA14" i="3"/>
  <c r="AG14" i="3"/>
  <c r="AI14" i="3"/>
  <c r="AK14" i="3"/>
  <c r="Y30" i="1"/>
  <c r="W30" i="1"/>
  <c r="U30" i="1"/>
  <c r="O30" i="1"/>
  <c r="K30" i="1"/>
  <c r="G30" i="1"/>
  <c r="E30" i="1"/>
  <c r="U42" i="11" l="1"/>
  <c r="K12" i="11"/>
  <c r="U36" i="11"/>
  <c r="U15" i="11"/>
  <c r="U37" i="11"/>
  <c r="U29" i="11"/>
  <c r="U21" i="11"/>
  <c r="U13" i="11"/>
  <c r="K39" i="11"/>
  <c r="K27" i="11"/>
  <c r="K19" i="11"/>
  <c r="K8" i="11"/>
  <c r="K38" i="11"/>
  <c r="K34" i="11"/>
  <c r="K30" i="11"/>
  <c r="K26" i="11"/>
  <c r="K22" i="11"/>
  <c r="K18" i="11"/>
  <c r="K14" i="11"/>
  <c r="K10" i="11"/>
  <c r="K31" i="11"/>
  <c r="K11" i="11"/>
  <c r="K41" i="11"/>
  <c r="K37" i="11"/>
  <c r="K33" i="11"/>
  <c r="K29" i="11"/>
  <c r="K25" i="11"/>
  <c r="K21" i="11"/>
  <c r="K17" i="11"/>
  <c r="K13" i="11"/>
  <c r="K9" i="11"/>
  <c r="K35" i="11"/>
  <c r="K23" i="11"/>
  <c r="K15" i="11"/>
  <c r="K40" i="11"/>
  <c r="K36" i="11"/>
  <c r="K32" i="11"/>
  <c r="K28" i="11"/>
  <c r="K24" i="11"/>
  <c r="K20" i="11"/>
  <c r="K16" i="11"/>
  <c r="Q34" i="9"/>
  <c r="I34" i="9"/>
  <c r="K43" i="11" l="1"/>
  <c r="U31" i="11"/>
  <c r="U10" i="11"/>
  <c r="U18" i="11"/>
  <c r="U24" i="11"/>
  <c r="U34" i="11"/>
  <c r="U20" i="11"/>
  <c r="U25" i="11"/>
  <c r="U41" i="11"/>
  <c r="U22" i="11"/>
  <c r="U38" i="11"/>
  <c r="U19" i="11"/>
  <c r="U35" i="11"/>
  <c r="U40" i="11"/>
  <c r="U28" i="11"/>
  <c r="U26" i="11"/>
  <c r="U8" i="11"/>
  <c r="U23" i="11"/>
  <c r="U39" i="11"/>
  <c r="U9" i="11"/>
  <c r="U32" i="11"/>
  <c r="U17" i="11"/>
  <c r="U33" i="11"/>
  <c r="U14" i="11"/>
  <c r="U30" i="11"/>
  <c r="U11" i="11"/>
  <c r="U27" i="11"/>
  <c r="U12" i="11"/>
  <c r="U16" i="11"/>
  <c r="U43" i="11" l="1"/>
</calcChain>
</file>

<file path=xl/sharedStrings.xml><?xml version="1.0" encoding="utf-8"?>
<sst xmlns="http://schemas.openxmlformats.org/spreadsheetml/2006/main" count="584" uniqueCount="149">
  <si>
    <t>صندوق سرمایه‌گذاری مشترک مدرسه کسب و کار صوفی رازی</t>
  </si>
  <si>
    <t>صورت وضعیت پورتفوی</t>
  </si>
  <si>
    <t>برای ماه منتهی به 1401/04/31</t>
  </si>
  <si>
    <t>نام شرکت</t>
  </si>
  <si>
    <t>1401/03/31</t>
  </si>
  <si>
    <t>تغییرات طی دوره</t>
  </si>
  <si>
    <t>1401/04/31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</si>
  <si>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</si>
  <si>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</si>
  <si>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</si>
  <si>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</si>
  <si>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</si>
  <si>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</si>
  <si>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</si>
  <si>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</si>
  <si>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</si>
  <si>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</si>
  <si>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پتروشیمی تندگویان</t>
  </si>
  <si>
    <t>توسعه حمل و نقل ریلی پارسیان</t>
  </si>
  <si>
    <t>ح . سرمایه‌گذاری‌ سپه‌</t>
  </si>
  <si>
    <t>حفاری شمال</t>
  </si>
  <si>
    <t>زغال سنگ پروده طبس</t>
  </si>
  <si>
    <t>سرمایه گذاری سیمان تامین</t>
  </si>
  <si>
    <t>سرمایه‌گذاری‌ سپه‌</t>
  </si>
  <si>
    <t>سرمایه‌گذاری‌ صنعت‌ نفت‌</t>
  </si>
  <si>
    <t>سنگ آهن گهرزمین</t>
  </si>
  <si>
    <t>سیمان‌مازندران‌</t>
  </si>
  <si>
    <t>شرکت آهن و فولاد ارفع</t>
  </si>
  <si>
    <t>صنایع شیمیایی کیمیاگران امروز</t>
  </si>
  <si>
    <t>فرآورده‌های‌ تزریقی‌ ایران‌</t>
  </si>
  <si>
    <t>فروسیلیس‌ ایران‌</t>
  </si>
  <si>
    <t>فولاد امیرکبیرکاشان</t>
  </si>
  <si>
    <t>گسترش نفت و گاز پارسیان</t>
  </si>
  <si>
    <t>مبین انرژی خلیج فارس</t>
  </si>
  <si>
    <t>نفت سپاهان</t>
  </si>
  <si>
    <t>کارخانجات‌ قند قزوین‌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</si>
  <si>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</si>
  <si>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</si>
  <si>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</si>
  <si>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</si>
  <si>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</si>
  <si>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</si>
  <si>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</si>
  <si>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</si>
  <si>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</si>
  <si>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</si>
  <si>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</si>
  <si>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</si>
  <si>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</si>
  <si>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</si>
  <si>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</si>
  <si>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</si>
  <si>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</si>
  <si>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</si>
  <si>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</si>
  <si>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</si>
  <si>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</si>
  <si>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</si>
  <si>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</si>
  <si>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</si>
  <si>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</si>
  <si>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</si>
  <si>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</si>
  <si>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</si>
  <si>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</si>
  <si>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</si>
  <si>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</si>
  <si>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</si>
  <si>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</si>
  <si>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</si>
  <si>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</si>
  <si>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</si>
  <si>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</si>
  <si>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</si>
  <si>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</si>
  <si>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</si>
  <si>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</si>
  <si>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</si>
  <si>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</si>
  <si>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</si>
  <si>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</si>
  <si>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</si>
  <si>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</si>
  <si>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</si>
  <si>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</si>
  <si>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</si>
  <si>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</si>
  <si>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</si>
  <si>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</si>
  <si>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</si>
  <si>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</si>
  <si>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</si>
  <si>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</si>
  <si>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</si>
  <si>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1401/04/21</t>
  </si>
  <si>
    <t>1401/03/29</t>
  </si>
  <si>
    <t>1400/12/24</t>
  </si>
  <si>
    <t>1401/04/29</t>
  </si>
  <si>
    <t>1400/10/29</t>
  </si>
  <si>
    <t>1401/04/15</t>
  </si>
  <si>
    <t>1401/02/28</t>
  </si>
  <si>
    <t>1401/04/26</t>
  </si>
  <si>
    <t>تولید ژلاتین کپسول ایران</t>
  </si>
  <si>
    <t>1401/02/17</t>
  </si>
  <si>
    <t>1401/03/08</t>
  </si>
  <si>
    <t>1401/04/18</t>
  </si>
  <si>
    <t>1401/04/20</t>
  </si>
  <si>
    <t>بهای فروش</t>
  </si>
  <si>
    <t>ارزش دفتری</t>
  </si>
  <si>
    <t>سود و زیان ناشی از تغییر قیمت</t>
  </si>
  <si>
    <t>سود و زیان ناشی از فروش</t>
  </si>
  <si>
    <t>ملی‌ صنایع‌ مس‌ ایران‌</t>
  </si>
  <si>
    <t>توسعه‌معادن‌وفلزات‌</t>
  </si>
  <si>
    <t>فولاد مبارکه اصفهان</t>
  </si>
  <si>
    <t>سهامی ذوب آهن  اصفهان</t>
  </si>
  <si>
    <t>صندوق سکه طلای مفید</t>
  </si>
  <si>
    <t>سخت آژند</t>
  </si>
  <si>
    <t>صندوق پالایشی یکم-سهام</t>
  </si>
  <si>
    <t>ریل پرداز نو آفرین</t>
  </si>
  <si>
    <t>تمام سکه طرح جدید0012صادرات</t>
  </si>
  <si>
    <t>توسعه سامانه ی نرم افزاری نگین</t>
  </si>
  <si>
    <t>ذوب آهن اصفهان</t>
  </si>
  <si>
    <t>ح.زغال سنگ پروده طبس</t>
  </si>
  <si>
    <t>اسنادخزانه-م11بودجه98-001013</t>
  </si>
  <si>
    <t>اسنادخزانه-م9بودجه98-000923</t>
  </si>
  <si>
    <t>اسنادخزانه-م14بودجه98-010318</t>
  </si>
  <si>
    <t>اسنادخزانه-م12بودجه98-001111</t>
  </si>
  <si>
    <t>اسنادخزانه-م17بودجه99-010226</t>
  </si>
  <si>
    <t>اسنادخزانه-م18بودجه99-010323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</si>
  <si>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</si>
  <si>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</si>
  <si>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</si>
  <si>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</si>
  <si>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</si>
  <si>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</si>
  <si>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</si>
  <si>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</si>
  <si>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</si>
  <si>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</si>
  <si>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</si>
  <si>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</si>
  <si>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</si>
  <si>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</si>
  <si>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1401/04/01</t>
  </si>
  <si>
    <t>-</t>
  </si>
  <si>
    <t>سایر</t>
  </si>
  <si>
    <t xml:space="preserve">از ابتدای سال مالی </t>
  </si>
  <si>
    <t xml:space="preserve"> 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</si>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</sst>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3" xfId="1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3" xfId="2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1" applyNumberFormat="1" applyFont="1"/>
    <xf numFmtId="37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11</xdr:col>
          <xdr:colOff>495300</xdr:colOff>
          <xdr:row>34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EF04DC6-0EB7-0C21-59A2-5E865832A6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951D-9009-4682-B54C-B2BC5D51BD21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11</xdr:col>
                <xdr:colOff>495300</xdr:colOff>
                <xdr:row>34</xdr:row>
                <xdr:rowOff>95250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4"/>
  <sheetViews>
    <sheetView rightToLeft="1" workbookViewId="0">
      <selection activeCell="C51" sqref="C51"/>
    </sheetView>
  </sheetViews>
  <sheetFormatPr defaultRowHeight="24"/>
  <cols>
    <col min="1" max="1" width="30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5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0" t="s">
        <v>3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J6" s="21" t="s">
        <v>79</v>
      </c>
      <c r="K6" s="21" t="s">
        <v>79</v>
      </c>
      <c r="M6" s="21" t="s">
        <v>80</v>
      </c>
      <c r="N6" s="21" t="s">
        <v>80</v>
      </c>
      <c r="O6" s="21" t="s">
        <v>80</v>
      </c>
      <c r="P6" s="21" t="s">
        <v>80</v>
      </c>
      <c r="Q6" s="21" t="s">
        <v>80</v>
      </c>
      <c r="R6" s="21" t="s">
        <v>80</v>
      </c>
      <c r="S6" s="21" t="s">
        <v>80</v>
      </c>
      <c r="T6" s="21" t="s">
        <v>80</v>
      </c>
      <c r="U6" s="21" t="s">
        <v>80</v>
      </c>
    </row>
    <row r="7" spans="1:21" ht="24.75">
      <c r="A7" s="21" t="s">
        <v>3</v>
      </c>
      <c r="C7" s="21" t="s">
        <v>129</v>
      </c>
      <c r="E7" s="21" t="s">
        <v>130</v>
      </c>
      <c r="G7" s="21" t="s">
        <v>131</v>
      </c>
      <c r="I7" s="21" t="s">
        <v>67</v>
      </c>
      <c r="K7" s="21" t="s">
        <v>132</v>
      </c>
      <c r="M7" s="21" t="s">
        <v>129</v>
      </c>
      <c r="O7" s="21" t="s">
        <v>130</v>
      </c>
      <c r="Q7" s="21" t="s">
        <v>131</v>
      </c>
      <c r="S7" s="21" t="s">
        <v>67</v>
      </c>
      <c r="U7" s="21" t="s">
        <v>132</v>
      </c>
    </row>
    <row r="8" spans="1:21">
      <c r="A8" s="1" t="s">
        <v>31</v>
      </c>
      <c r="C8" s="16">
        <v>0</v>
      </c>
      <c r="D8" s="16"/>
      <c r="E8" s="16">
        <v>-72896508</v>
      </c>
      <c r="F8" s="16"/>
      <c r="G8" s="16">
        <v>0</v>
      </c>
      <c r="H8" s="16"/>
      <c r="I8" s="16">
        <f>C8+E8+G8</f>
        <v>-72896508</v>
      </c>
      <c r="J8" s="16"/>
      <c r="K8" s="12">
        <f>I8/$I$43</f>
        <v>3.8362177948238457E-2</v>
      </c>
      <c r="L8" s="16"/>
      <c r="M8" s="16">
        <v>50552644</v>
      </c>
      <c r="N8" s="16"/>
      <c r="O8" s="16">
        <v>-354380104</v>
      </c>
      <c r="P8" s="16"/>
      <c r="Q8" s="16">
        <v>-22556573</v>
      </c>
      <c r="R8" s="16"/>
      <c r="S8" s="16">
        <f>M8+O8+Q8</f>
        <v>-326384033</v>
      </c>
      <c r="T8" s="16"/>
      <c r="U8" s="12">
        <f>S8/$S$43</f>
        <v>0.10527579491855067</v>
      </c>
    </row>
    <row r="9" spans="1:21">
      <c r="A9" s="1" t="s">
        <v>24</v>
      </c>
      <c r="C9" s="16">
        <v>151842831</v>
      </c>
      <c r="D9" s="16"/>
      <c r="E9" s="16">
        <v>-227105851</v>
      </c>
      <c r="F9" s="16"/>
      <c r="G9" s="16">
        <v>0</v>
      </c>
      <c r="H9" s="16"/>
      <c r="I9" s="16">
        <f t="shared" ref="I9:I41" si="0">C9+E9+G9</f>
        <v>-75263020</v>
      </c>
      <c r="J9" s="16"/>
      <c r="K9" s="12">
        <f t="shared" ref="K9:K42" si="1">I9/$I$43</f>
        <v>3.960756756910537E-2</v>
      </c>
      <c r="L9" s="16"/>
      <c r="M9" s="16">
        <v>151842831</v>
      </c>
      <c r="N9" s="16"/>
      <c r="O9" s="16">
        <v>-485111392</v>
      </c>
      <c r="P9" s="16"/>
      <c r="Q9" s="16">
        <v>-17325912</v>
      </c>
      <c r="R9" s="16"/>
      <c r="S9" s="16">
        <f t="shared" ref="S9:S40" si="2">M9+O9+Q9</f>
        <v>-350594473</v>
      </c>
      <c r="T9" s="16"/>
      <c r="U9" s="12">
        <f t="shared" ref="U9:U42" si="3">S9/$S$43</f>
        <v>0.11308491870717631</v>
      </c>
    </row>
    <row r="10" spans="1:21">
      <c r="A10" s="1" t="s">
        <v>23</v>
      </c>
      <c r="C10" s="16">
        <v>0</v>
      </c>
      <c r="D10" s="16"/>
      <c r="E10" s="16">
        <v>-99168189</v>
      </c>
      <c r="F10" s="16"/>
      <c r="G10" s="16">
        <v>0</v>
      </c>
      <c r="H10" s="16"/>
      <c r="I10" s="16">
        <f t="shared" si="0"/>
        <v>-99168189</v>
      </c>
      <c r="J10" s="16"/>
      <c r="K10" s="12">
        <f t="shared" si="1"/>
        <v>5.2187790850318154E-2</v>
      </c>
      <c r="L10" s="16"/>
      <c r="M10" s="16">
        <v>0</v>
      </c>
      <c r="N10" s="16"/>
      <c r="O10" s="16">
        <v>57184180</v>
      </c>
      <c r="P10" s="16"/>
      <c r="Q10" s="16">
        <v>25003757</v>
      </c>
      <c r="R10" s="16"/>
      <c r="S10" s="16">
        <f t="shared" si="2"/>
        <v>82187937</v>
      </c>
      <c r="T10" s="16"/>
      <c r="U10" s="12">
        <f t="shared" si="3"/>
        <v>-2.650987648158255E-2</v>
      </c>
    </row>
    <row r="11" spans="1:21">
      <c r="A11" s="1" t="s">
        <v>30</v>
      </c>
      <c r="C11" s="16">
        <v>134919876</v>
      </c>
      <c r="D11" s="16"/>
      <c r="E11" s="16">
        <v>-223025455</v>
      </c>
      <c r="F11" s="16"/>
      <c r="G11" s="16">
        <v>0</v>
      </c>
      <c r="H11" s="16"/>
      <c r="I11" s="16">
        <f t="shared" si="0"/>
        <v>-88105579</v>
      </c>
      <c r="J11" s="16"/>
      <c r="K11" s="12">
        <f t="shared" si="1"/>
        <v>4.6366033059232162E-2</v>
      </c>
      <c r="L11" s="16"/>
      <c r="M11" s="16">
        <v>134919876</v>
      </c>
      <c r="N11" s="16"/>
      <c r="O11" s="16">
        <v>-98675397</v>
      </c>
      <c r="P11" s="16"/>
      <c r="Q11" s="16">
        <v>15619130</v>
      </c>
      <c r="R11" s="16"/>
      <c r="S11" s="16">
        <f t="shared" si="2"/>
        <v>51863609</v>
      </c>
      <c r="T11" s="16"/>
      <c r="U11" s="12">
        <f t="shared" si="3"/>
        <v>-1.6728706409543933E-2</v>
      </c>
    </row>
    <row r="12" spans="1:21">
      <c r="A12" s="1" t="s">
        <v>111</v>
      </c>
      <c r="C12" s="16">
        <v>0</v>
      </c>
      <c r="D12" s="16"/>
      <c r="E12" s="16">
        <v>0</v>
      </c>
      <c r="F12" s="16"/>
      <c r="G12" s="16">
        <v>0</v>
      </c>
      <c r="H12" s="16"/>
      <c r="I12" s="16">
        <f t="shared" si="0"/>
        <v>0</v>
      </c>
      <c r="J12" s="16"/>
      <c r="K12" s="12">
        <f t="shared" si="1"/>
        <v>0</v>
      </c>
      <c r="L12" s="16"/>
      <c r="M12" s="16">
        <v>0</v>
      </c>
      <c r="N12" s="16"/>
      <c r="O12" s="16">
        <v>0</v>
      </c>
      <c r="P12" s="16"/>
      <c r="Q12" s="16">
        <v>-50927251</v>
      </c>
      <c r="R12" s="16"/>
      <c r="S12" s="16">
        <f t="shared" si="2"/>
        <v>-50927251</v>
      </c>
      <c r="T12" s="16"/>
      <c r="U12" s="12">
        <f t="shared" si="3"/>
        <v>1.6426682343377855E-2</v>
      </c>
    </row>
    <row r="13" spans="1:21">
      <c r="A13" s="1" t="s">
        <v>112</v>
      </c>
      <c r="C13" s="16">
        <v>0</v>
      </c>
      <c r="D13" s="16"/>
      <c r="E13" s="16">
        <v>0</v>
      </c>
      <c r="F13" s="16"/>
      <c r="G13" s="16">
        <v>0</v>
      </c>
      <c r="H13" s="16"/>
      <c r="I13" s="16">
        <f t="shared" si="0"/>
        <v>0</v>
      </c>
      <c r="J13" s="16"/>
      <c r="K13" s="12">
        <f t="shared" si="1"/>
        <v>0</v>
      </c>
      <c r="L13" s="16"/>
      <c r="M13" s="16">
        <v>0</v>
      </c>
      <c r="N13" s="16"/>
      <c r="O13" s="16">
        <v>0</v>
      </c>
      <c r="P13" s="16"/>
      <c r="Q13" s="16">
        <v>50566312</v>
      </c>
      <c r="R13" s="16"/>
      <c r="S13" s="16">
        <f t="shared" si="2"/>
        <v>50566312</v>
      </c>
      <c r="T13" s="16"/>
      <c r="U13" s="12">
        <f t="shared" si="3"/>
        <v>-1.6310260777675507E-2</v>
      </c>
    </row>
    <row r="14" spans="1:21">
      <c r="A14" s="1" t="s">
        <v>29</v>
      </c>
      <c r="C14" s="16">
        <v>0</v>
      </c>
      <c r="D14" s="16"/>
      <c r="E14" s="16">
        <v>58576553</v>
      </c>
      <c r="F14" s="16"/>
      <c r="G14" s="16">
        <v>0</v>
      </c>
      <c r="H14" s="16"/>
      <c r="I14" s="16">
        <f t="shared" si="0"/>
        <v>58576553</v>
      </c>
      <c r="J14" s="16"/>
      <c r="K14" s="12">
        <f t="shared" si="1"/>
        <v>-3.0826224896539921E-2</v>
      </c>
      <c r="L14" s="16"/>
      <c r="M14" s="16">
        <v>184697100</v>
      </c>
      <c r="N14" s="16"/>
      <c r="O14" s="16">
        <v>31863013</v>
      </c>
      <c r="P14" s="16"/>
      <c r="Q14" s="16">
        <v>22664831</v>
      </c>
      <c r="R14" s="16"/>
      <c r="S14" s="16">
        <f t="shared" si="2"/>
        <v>239224944</v>
      </c>
      <c r="T14" s="16"/>
      <c r="U14" s="12">
        <f t="shared" si="3"/>
        <v>-7.7162463838866074E-2</v>
      </c>
    </row>
    <row r="15" spans="1:21">
      <c r="A15" s="1" t="s">
        <v>26</v>
      </c>
      <c r="C15" s="16">
        <v>0</v>
      </c>
      <c r="D15" s="16"/>
      <c r="E15" s="16">
        <v>-114863988</v>
      </c>
      <c r="F15" s="16"/>
      <c r="G15" s="16">
        <v>0</v>
      </c>
      <c r="H15" s="16"/>
      <c r="I15" s="16">
        <f t="shared" si="0"/>
        <v>-114863988</v>
      </c>
      <c r="J15" s="16"/>
      <c r="K15" s="12">
        <f t="shared" si="1"/>
        <v>6.0447789179425809E-2</v>
      </c>
      <c r="L15" s="16"/>
      <c r="M15" s="16">
        <v>283191827</v>
      </c>
      <c r="N15" s="16"/>
      <c r="O15" s="16">
        <v>506870767</v>
      </c>
      <c r="P15" s="16"/>
      <c r="Q15" s="16">
        <v>22794378</v>
      </c>
      <c r="R15" s="16"/>
      <c r="S15" s="16">
        <f t="shared" si="2"/>
        <v>812856972</v>
      </c>
      <c r="T15" s="16"/>
      <c r="U15" s="12">
        <f t="shared" si="3"/>
        <v>-0.26218857306167942</v>
      </c>
    </row>
    <row r="16" spans="1:21">
      <c r="A16" s="1" t="s">
        <v>113</v>
      </c>
      <c r="C16" s="16">
        <v>0</v>
      </c>
      <c r="D16" s="16"/>
      <c r="E16" s="16">
        <v>0</v>
      </c>
      <c r="F16" s="16"/>
      <c r="G16" s="16">
        <v>0</v>
      </c>
      <c r="H16" s="16"/>
      <c r="I16" s="16">
        <f t="shared" si="0"/>
        <v>0</v>
      </c>
      <c r="J16" s="16"/>
      <c r="K16" s="12">
        <f t="shared" si="1"/>
        <v>0</v>
      </c>
      <c r="L16" s="16"/>
      <c r="M16" s="16">
        <v>0</v>
      </c>
      <c r="N16" s="16"/>
      <c r="O16" s="16">
        <v>0</v>
      </c>
      <c r="P16" s="16"/>
      <c r="Q16" s="16">
        <v>-80360597</v>
      </c>
      <c r="R16" s="16"/>
      <c r="S16" s="16">
        <f t="shared" si="2"/>
        <v>-80360597</v>
      </c>
      <c r="T16" s="16"/>
      <c r="U16" s="12">
        <f t="shared" si="3"/>
        <v>2.5920464464952237E-2</v>
      </c>
    </row>
    <row r="17" spans="1:21">
      <c r="A17" s="1" t="s">
        <v>35</v>
      </c>
      <c r="C17" s="16">
        <v>187368238</v>
      </c>
      <c r="D17" s="16"/>
      <c r="E17" s="16">
        <v>-500403626</v>
      </c>
      <c r="F17" s="16"/>
      <c r="G17" s="16">
        <v>0</v>
      </c>
      <c r="H17" s="16"/>
      <c r="I17" s="16">
        <f t="shared" si="0"/>
        <v>-313035388</v>
      </c>
      <c r="J17" s="16"/>
      <c r="K17" s="12">
        <f t="shared" si="1"/>
        <v>0.1647365503235336</v>
      </c>
      <c r="L17" s="16"/>
      <c r="M17" s="16">
        <v>187368238</v>
      </c>
      <c r="N17" s="16"/>
      <c r="O17" s="16">
        <v>130041581</v>
      </c>
      <c r="P17" s="16"/>
      <c r="Q17" s="16">
        <v>104028785</v>
      </c>
      <c r="R17" s="16"/>
      <c r="S17" s="16">
        <f t="shared" si="2"/>
        <v>421438604</v>
      </c>
      <c r="T17" s="16"/>
      <c r="U17" s="12">
        <f t="shared" si="3"/>
        <v>-0.13593582883836811</v>
      </c>
    </row>
    <row r="18" spans="1:21">
      <c r="A18" s="1" t="s">
        <v>16</v>
      </c>
      <c r="C18" s="16">
        <v>0</v>
      </c>
      <c r="D18" s="16"/>
      <c r="E18" s="16">
        <v>-169022267</v>
      </c>
      <c r="F18" s="16"/>
      <c r="G18" s="16">
        <v>0</v>
      </c>
      <c r="H18" s="16"/>
      <c r="I18" s="16">
        <f t="shared" si="0"/>
        <v>-169022267</v>
      </c>
      <c r="J18" s="16"/>
      <c r="K18" s="12">
        <f t="shared" si="1"/>
        <v>8.8948873708308132E-2</v>
      </c>
      <c r="L18" s="16"/>
      <c r="M18" s="16">
        <v>12071109</v>
      </c>
      <c r="N18" s="16"/>
      <c r="O18" s="16">
        <v>-473552395</v>
      </c>
      <c r="P18" s="16"/>
      <c r="Q18" s="16">
        <v>-23683299</v>
      </c>
      <c r="R18" s="16"/>
      <c r="S18" s="16">
        <f t="shared" si="2"/>
        <v>-485164585</v>
      </c>
      <c r="T18" s="16"/>
      <c r="U18" s="12">
        <f t="shared" si="3"/>
        <v>0.1564907660547345</v>
      </c>
    </row>
    <row r="19" spans="1:21">
      <c r="A19" s="1" t="s">
        <v>20</v>
      </c>
      <c r="C19" s="16">
        <v>0</v>
      </c>
      <c r="D19" s="16"/>
      <c r="E19" s="16">
        <v>852517</v>
      </c>
      <c r="F19" s="16"/>
      <c r="G19" s="16">
        <v>0</v>
      </c>
      <c r="H19" s="16"/>
      <c r="I19" s="16">
        <f t="shared" si="0"/>
        <v>852517</v>
      </c>
      <c r="J19" s="16"/>
      <c r="K19" s="12">
        <f t="shared" si="1"/>
        <v>-4.4864163943077228E-4</v>
      </c>
      <c r="L19" s="16"/>
      <c r="M19" s="16">
        <v>0</v>
      </c>
      <c r="N19" s="16"/>
      <c r="O19" s="16">
        <v>-151804836</v>
      </c>
      <c r="P19" s="16"/>
      <c r="Q19" s="16">
        <v>-5760850</v>
      </c>
      <c r="R19" s="16"/>
      <c r="S19" s="16">
        <f t="shared" si="2"/>
        <v>-157565686</v>
      </c>
      <c r="T19" s="16"/>
      <c r="U19" s="12">
        <f t="shared" si="3"/>
        <v>5.0823113781233137E-2</v>
      </c>
    </row>
    <row r="20" spans="1:21">
      <c r="A20" s="1" t="s">
        <v>32</v>
      </c>
      <c r="C20" s="16">
        <v>0</v>
      </c>
      <c r="D20" s="16"/>
      <c r="E20" s="16">
        <v>-70358013</v>
      </c>
      <c r="F20" s="16"/>
      <c r="G20" s="16">
        <v>0</v>
      </c>
      <c r="H20" s="16"/>
      <c r="I20" s="16">
        <f t="shared" si="0"/>
        <v>-70358013</v>
      </c>
      <c r="J20" s="16"/>
      <c r="K20" s="12">
        <f t="shared" si="1"/>
        <v>3.7026281352057017E-2</v>
      </c>
      <c r="L20" s="16"/>
      <c r="M20" s="16">
        <v>92482470</v>
      </c>
      <c r="N20" s="16"/>
      <c r="O20" s="16">
        <v>-43790003</v>
      </c>
      <c r="P20" s="16"/>
      <c r="Q20" s="16">
        <v>-38261427</v>
      </c>
      <c r="R20" s="16"/>
      <c r="S20" s="16">
        <f t="shared" si="2"/>
        <v>10431040</v>
      </c>
      <c r="T20" s="16"/>
      <c r="U20" s="12">
        <f t="shared" si="3"/>
        <v>-3.3645519290068913E-3</v>
      </c>
    </row>
    <row r="21" spans="1:21">
      <c r="A21" s="1" t="s">
        <v>114</v>
      </c>
      <c r="C21" s="16">
        <v>0</v>
      </c>
      <c r="D21" s="16"/>
      <c r="E21" s="16">
        <v>0</v>
      </c>
      <c r="F21" s="16"/>
      <c r="G21" s="16">
        <v>0</v>
      </c>
      <c r="H21" s="16"/>
      <c r="I21" s="16">
        <f t="shared" si="0"/>
        <v>0</v>
      </c>
      <c r="J21" s="16"/>
      <c r="K21" s="12">
        <f t="shared" si="1"/>
        <v>0</v>
      </c>
      <c r="L21" s="16"/>
      <c r="M21" s="16">
        <v>0</v>
      </c>
      <c r="N21" s="16"/>
      <c r="O21" s="16">
        <v>0</v>
      </c>
      <c r="P21" s="16"/>
      <c r="Q21" s="16">
        <v>-61330329</v>
      </c>
      <c r="R21" s="16"/>
      <c r="S21" s="16">
        <f t="shared" si="2"/>
        <v>-61330329</v>
      </c>
      <c r="T21" s="16"/>
      <c r="U21" s="12">
        <f t="shared" si="3"/>
        <v>1.9782215075733318E-2</v>
      </c>
    </row>
    <row r="22" spans="1:21">
      <c r="A22" s="1" t="s">
        <v>34</v>
      </c>
      <c r="C22" s="16">
        <v>159860942</v>
      </c>
      <c r="D22" s="16"/>
      <c r="E22" s="16">
        <v>-72603804</v>
      </c>
      <c r="F22" s="16"/>
      <c r="G22" s="16">
        <v>0</v>
      </c>
      <c r="H22" s="16"/>
      <c r="I22" s="16">
        <f t="shared" si="0"/>
        <v>87257138</v>
      </c>
      <c r="J22" s="16"/>
      <c r="K22" s="12">
        <f t="shared" si="1"/>
        <v>-4.5919536436642483E-2</v>
      </c>
      <c r="L22" s="16"/>
      <c r="M22" s="16">
        <v>159860942</v>
      </c>
      <c r="N22" s="16"/>
      <c r="O22" s="16">
        <v>-123512025</v>
      </c>
      <c r="P22" s="16"/>
      <c r="Q22" s="16">
        <v>-2453829</v>
      </c>
      <c r="R22" s="16"/>
      <c r="S22" s="16">
        <f t="shared" si="2"/>
        <v>33895088</v>
      </c>
      <c r="T22" s="16"/>
      <c r="U22" s="12">
        <f t="shared" si="3"/>
        <v>-1.0932925548579848E-2</v>
      </c>
    </row>
    <row r="23" spans="1:21">
      <c r="A23" s="1" t="s">
        <v>27</v>
      </c>
      <c r="C23" s="16">
        <v>0</v>
      </c>
      <c r="D23" s="16"/>
      <c r="E23" s="16">
        <v>-144870306</v>
      </c>
      <c r="F23" s="16"/>
      <c r="G23" s="16">
        <v>0</v>
      </c>
      <c r="H23" s="16"/>
      <c r="I23" s="16">
        <f t="shared" si="0"/>
        <v>-144870306</v>
      </c>
      <c r="J23" s="16"/>
      <c r="K23" s="12">
        <f t="shared" si="1"/>
        <v>7.6238774814669563E-2</v>
      </c>
      <c r="L23" s="16"/>
      <c r="M23" s="16">
        <v>85270883</v>
      </c>
      <c r="N23" s="16"/>
      <c r="O23" s="16">
        <v>-367021081</v>
      </c>
      <c r="P23" s="16"/>
      <c r="Q23" s="16">
        <v>-21657559</v>
      </c>
      <c r="R23" s="16"/>
      <c r="S23" s="16">
        <f t="shared" si="2"/>
        <v>-303407757</v>
      </c>
      <c r="T23" s="16"/>
      <c r="U23" s="12">
        <f t="shared" si="3"/>
        <v>9.7864753091734299E-2</v>
      </c>
    </row>
    <row r="24" spans="1:21">
      <c r="A24" s="1" t="s">
        <v>33</v>
      </c>
      <c r="C24" s="16">
        <v>293681408</v>
      </c>
      <c r="D24" s="16"/>
      <c r="E24" s="16">
        <v>-223562997</v>
      </c>
      <c r="F24" s="16"/>
      <c r="G24" s="16">
        <v>0</v>
      </c>
      <c r="H24" s="16"/>
      <c r="I24" s="16">
        <f t="shared" si="0"/>
        <v>70118411</v>
      </c>
      <c r="J24" s="16"/>
      <c r="K24" s="12">
        <f t="shared" si="1"/>
        <v>-3.6900189515658571E-2</v>
      </c>
      <c r="L24" s="16"/>
      <c r="M24" s="16">
        <v>293681408</v>
      </c>
      <c r="N24" s="16"/>
      <c r="O24" s="16">
        <v>238636961</v>
      </c>
      <c r="P24" s="16"/>
      <c r="Q24" s="16">
        <v>32669754</v>
      </c>
      <c r="R24" s="16"/>
      <c r="S24" s="16">
        <f t="shared" si="2"/>
        <v>564988123</v>
      </c>
      <c r="T24" s="16"/>
      <c r="U24" s="12">
        <f t="shared" si="3"/>
        <v>-0.18223800111068816</v>
      </c>
    </row>
    <row r="25" spans="1:21">
      <c r="A25" s="1" t="s">
        <v>18</v>
      </c>
      <c r="C25" s="16">
        <v>0</v>
      </c>
      <c r="D25" s="16"/>
      <c r="E25" s="16">
        <v>32105820</v>
      </c>
      <c r="F25" s="16"/>
      <c r="G25" s="16">
        <v>0</v>
      </c>
      <c r="H25" s="16"/>
      <c r="I25" s="16">
        <f t="shared" si="0"/>
        <v>32105820</v>
      </c>
      <c r="J25" s="16"/>
      <c r="K25" s="12">
        <f t="shared" si="1"/>
        <v>-1.6895859812847459E-2</v>
      </c>
      <c r="L25" s="16"/>
      <c r="M25" s="16">
        <v>0</v>
      </c>
      <c r="N25" s="16"/>
      <c r="O25" s="16">
        <v>256048846</v>
      </c>
      <c r="P25" s="16"/>
      <c r="Q25" s="16">
        <v>42976734</v>
      </c>
      <c r="R25" s="16"/>
      <c r="S25" s="16">
        <f t="shared" si="2"/>
        <v>299025580</v>
      </c>
      <c r="T25" s="16"/>
      <c r="U25" s="12">
        <f t="shared" si="3"/>
        <v>-9.6451273507857746E-2</v>
      </c>
    </row>
    <row r="26" spans="1:21">
      <c r="A26" s="1" t="s">
        <v>115</v>
      </c>
      <c r="C26" s="16">
        <v>0</v>
      </c>
      <c r="D26" s="16"/>
      <c r="E26" s="16">
        <v>0</v>
      </c>
      <c r="F26" s="16"/>
      <c r="G26" s="16">
        <v>0</v>
      </c>
      <c r="H26" s="16"/>
      <c r="I26" s="16">
        <f t="shared" si="0"/>
        <v>0</v>
      </c>
      <c r="J26" s="16"/>
      <c r="K26" s="12">
        <f t="shared" si="1"/>
        <v>0</v>
      </c>
      <c r="L26" s="16"/>
      <c r="M26" s="16">
        <v>0</v>
      </c>
      <c r="N26" s="16"/>
      <c r="O26" s="16">
        <v>0</v>
      </c>
      <c r="P26" s="16"/>
      <c r="Q26" s="16">
        <v>114242620</v>
      </c>
      <c r="R26" s="16"/>
      <c r="S26" s="16">
        <f t="shared" si="2"/>
        <v>114242620</v>
      </c>
      <c r="T26" s="16"/>
      <c r="U26" s="12">
        <f t="shared" si="3"/>
        <v>-3.6849175872760646E-2</v>
      </c>
    </row>
    <row r="27" spans="1:21">
      <c r="A27" s="1" t="s">
        <v>25</v>
      </c>
      <c r="C27" s="16">
        <v>0</v>
      </c>
      <c r="D27" s="16"/>
      <c r="E27" s="16">
        <v>-66415014</v>
      </c>
      <c r="F27" s="16"/>
      <c r="G27" s="16">
        <v>0</v>
      </c>
      <c r="H27" s="16"/>
      <c r="I27" s="16">
        <f t="shared" si="0"/>
        <v>-66415014</v>
      </c>
      <c r="J27" s="16"/>
      <c r="K27" s="12">
        <f t="shared" si="1"/>
        <v>3.4951256999892898E-2</v>
      </c>
      <c r="L27" s="16"/>
      <c r="M27" s="16">
        <v>0</v>
      </c>
      <c r="N27" s="16"/>
      <c r="O27" s="16">
        <v>-96543718</v>
      </c>
      <c r="P27" s="16"/>
      <c r="Q27" s="16">
        <v>-2281695</v>
      </c>
      <c r="R27" s="16"/>
      <c r="S27" s="16">
        <f t="shared" si="2"/>
        <v>-98825413</v>
      </c>
      <c r="T27" s="16"/>
      <c r="U27" s="12">
        <f t="shared" si="3"/>
        <v>3.1876326228645724E-2</v>
      </c>
    </row>
    <row r="28" spans="1:21">
      <c r="A28" s="1" t="s">
        <v>102</v>
      </c>
      <c r="C28" s="16">
        <v>0</v>
      </c>
      <c r="D28" s="16"/>
      <c r="E28" s="16">
        <v>0</v>
      </c>
      <c r="F28" s="16"/>
      <c r="G28" s="16">
        <v>0</v>
      </c>
      <c r="H28" s="16"/>
      <c r="I28" s="16">
        <f t="shared" si="0"/>
        <v>0</v>
      </c>
      <c r="J28" s="16"/>
      <c r="K28" s="12">
        <f t="shared" si="1"/>
        <v>0</v>
      </c>
      <c r="L28" s="16"/>
      <c r="M28" s="16">
        <v>19613832</v>
      </c>
      <c r="N28" s="16"/>
      <c r="O28" s="16">
        <v>0</v>
      </c>
      <c r="P28" s="16"/>
      <c r="Q28" s="16">
        <v>79408124</v>
      </c>
      <c r="R28" s="16"/>
      <c r="S28" s="16">
        <f t="shared" si="2"/>
        <v>99021956</v>
      </c>
      <c r="T28" s="16"/>
      <c r="U28" s="12">
        <f t="shared" si="3"/>
        <v>-3.1939721549705063E-2</v>
      </c>
    </row>
    <row r="29" spans="1:21">
      <c r="A29" s="1" t="s">
        <v>116</v>
      </c>
      <c r="C29" s="16">
        <v>0</v>
      </c>
      <c r="D29" s="16"/>
      <c r="E29" s="16">
        <v>0</v>
      </c>
      <c r="F29" s="16"/>
      <c r="G29" s="16">
        <v>0</v>
      </c>
      <c r="H29" s="16"/>
      <c r="I29" s="16">
        <f t="shared" si="0"/>
        <v>0</v>
      </c>
      <c r="J29" s="16"/>
      <c r="K29" s="12">
        <f t="shared" si="1"/>
        <v>0</v>
      </c>
      <c r="L29" s="16"/>
      <c r="M29" s="16">
        <v>0</v>
      </c>
      <c r="N29" s="16"/>
      <c r="O29" s="16">
        <v>0</v>
      </c>
      <c r="P29" s="16"/>
      <c r="Q29" s="16">
        <v>-107673388</v>
      </c>
      <c r="R29" s="16"/>
      <c r="S29" s="16">
        <f t="shared" si="2"/>
        <v>-107673388</v>
      </c>
      <c r="T29" s="16"/>
      <c r="U29" s="12">
        <f t="shared" si="3"/>
        <v>3.4730257510095584E-2</v>
      </c>
    </row>
    <row r="30" spans="1:21">
      <c r="A30" s="1" t="s">
        <v>17</v>
      </c>
      <c r="C30" s="16">
        <v>0</v>
      </c>
      <c r="D30" s="16"/>
      <c r="E30" s="16">
        <v>-273394202</v>
      </c>
      <c r="F30" s="16"/>
      <c r="G30" s="16">
        <v>0</v>
      </c>
      <c r="H30" s="16"/>
      <c r="I30" s="16">
        <f t="shared" si="0"/>
        <v>-273394202</v>
      </c>
      <c r="J30" s="16"/>
      <c r="K30" s="12">
        <f t="shared" si="1"/>
        <v>0.14387516377520651</v>
      </c>
      <c r="L30" s="16"/>
      <c r="M30" s="16">
        <v>235152500</v>
      </c>
      <c r="N30" s="16"/>
      <c r="O30" s="16">
        <v>-221816748</v>
      </c>
      <c r="P30" s="16"/>
      <c r="Q30" s="16">
        <v>32950988</v>
      </c>
      <c r="R30" s="16"/>
      <c r="S30" s="16">
        <f t="shared" si="2"/>
        <v>46286740</v>
      </c>
      <c r="T30" s="16"/>
      <c r="U30" s="12">
        <f t="shared" si="3"/>
        <v>-1.4929876633052929E-2</v>
      </c>
    </row>
    <row r="31" spans="1:21">
      <c r="A31" s="1" t="s">
        <v>22</v>
      </c>
      <c r="C31" s="16">
        <v>190785823</v>
      </c>
      <c r="D31" s="16"/>
      <c r="E31" s="16">
        <v>-463186344</v>
      </c>
      <c r="F31" s="16"/>
      <c r="G31" s="16">
        <v>0</v>
      </c>
      <c r="H31" s="16"/>
      <c r="I31" s="16">
        <f t="shared" si="0"/>
        <v>-272400521</v>
      </c>
      <c r="J31" s="16"/>
      <c r="K31" s="12">
        <f t="shared" si="1"/>
        <v>0.14335223382435366</v>
      </c>
      <c r="L31" s="16"/>
      <c r="M31" s="16">
        <v>190785823</v>
      </c>
      <c r="N31" s="16"/>
      <c r="O31" s="16">
        <v>-79626937</v>
      </c>
      <c r="P31" s="16"/>
      <c r="Q31" s="16">
        <v>31008472</v>
      </c>
      <c r="R31" s="16"/>
      <c r="S31" s="16">
        <f t="shared" si="2"/>
        <v>142167358</v>
      </c>
      <c r="T31" s="16"/>
      <c r="U31" s="12">
        <f t="shared" si="3"/>
        <v>-4.5856353594724328E-2</v>
      </c>
    </row>
    <row r="32" spans="1:21">
      <c r="A32" s="1" t="s">
        <v>117</v>
      </c>
      <c r="C32" s="16">
        <v>0</v>
      </c>
      <c r="D32" s="16"/>
      <c r="E32" s="16">
        <v>0</v>
      </c>
      <c r="F32" s="16"/>
      <c r="G32" s="16">
        <v>0</v>
      </c>
      <c r="H32" s="16"/>
      <c r="I32" s="16">
        <f t="shared" si="0"/>
        <v>0</v>
      </c>
      <c r="J32" s="16"/>
      <c r="K32" s="12">
        <f t="shared" si="1"/>
        <v>0</v>
      </c>
      <c r="L32" s="16"/>
      <c r="M32" s="16">
        <v>0</v>
      </c>
      <c r="N32" s="16"/>
      <c r="O32" s="16">
        <v>0</v>
      </c>
      <c r="P32" s="16"/>
      <c r="Q32" s="16">
        <v>36360205</v>
      </c>
      <c r="R32" s="16"/>
      <c r="S32" s="16">
        <f t="shared" si="2"/>
        <v>36360205</v>
      </c>
      <c r="T32" s="16"/>
      <c r="U32" s="12">
        <f t="shared" si="3"/>
        <v>-1.172805375799882E-2</v>
      </c>
    </row>
    <row r="33" spans="1:21">
      <c r="A33" s="1" t="s">
        <v>15</v>
      </c>
      <c r="C33" s="16">
        <v>36262426</v>
      </c>
      <c r="D33" s="16"/>
      <c r="E33" s="16">
        <v>-52567278</v>
      </c>
      <c r="F33" s="16"/>
      <c r="G33" s="16">
        <v>0</v>
      </c>
      <c r="H33" s="16"/>
      <c r="I33" s="16">
        <f t="shared" si="0"/>
        <v>-16304852</v>
      </c>
      <c r="J33" s="16"/>
      <c r="K33" s="12">
        <f t="shared" si="1"/>
        <v>8.580515733945606E-3</v>
      </c>
      <c r="L33" s="16"/>
      <c r="M33" s="16">
        <v>36262426</v>
      </c>
      <c r="N33" s="16"/>
      <c r="O33" s="16">
        <v>-19331593</v>
      </c>
      <c r="P33" s="16"/>
      <c r="Q33" s="16">
        <v>5037475</v>
      </c>
      <c r="R33" s="16"/>
      <c r="S33" s="16">
        <f t="shared" si="2"/>
        <v>21968308</v>
      </c>
      <c r="T33" s="16"/>
      <c r="U33" s="12">
        <f t="shared" si="3"/>
        <v>-7.0859198180064035E-3</v>
      </c>
    </row>
    <row r="34" spans="1:21">
      <c r="A34" s="1" t="s">
        <v>118</v>
      </c>
      <c r="C34" s="16">
        <v>0</v>
      </c>
      <c r="D34" s="16"/>
      <c r="E34" s="16">
        <v>0</v>
      </c>
      <c r="F34" s="16"/>
      <c r="G34" s="16">
        <v>0</v>
      </c>
      <c r="H34" s="16"/>
      <c r="I34" s="16">
        <f t="shared" si="0"/>
        <v>0</v>
      </c>
      <c r="J34" s="16"/>
      <c r="K34" s="12">
        <f t="shared" si="1"/>
        <v>0</v>
      </c>
      <c r="L34" s="16"/>
      <c r="M34" s="16">
        <v>0</v>
      </c>
      <c r="N34" s="16"/>
      <c r="O34" s="16">
        <v>0</v>
      </c>
      <c r="P34" s="16"/>
      <c r="Q34" s="16">
        <v>-3782784537</v>
      </c>
      <c r="R34" s="16"/>
      <c r="S34" s="16">
        <f t="shared" si="2"/>
        <v>-3782784537</v>
      </c>
      <c r="T34" s="16"/>
      <c r="U34" s="12">
        <f t="shared" si="3"/>
        <v>1.2201443970093864</v>
      </c>
    </row>
    <row r="35" spans="1:21">
      <c r="A35" s="1" t="s">
        <v>119</v>
      </c>
      <c r="C35" s="16">
        <v>0</v>
      </c>
      <c r="D35" s="16"/>
      <c r="E35" s="16">
        <v>0</v>
      </c>
      <c r="F35" s="16"/>
      <c r="G35" s="16">
        <v>0</v>
      </c>
      <c r="H35" s="16"/>
      <c r="I35" s="16">
        <f t="shared" si="0"/>
        <v>0</v>
      </c>
      <c r="J35" s="16"/>
      <c r="K35" s="12">
        <f t="shared" si="1"/>
        <v>0</v>
      </c>
      <c r="L35" s="16"/>
      <c r="M35" s="16">
        <v>0</v>
      </c>
      <c r="N35" s="16"/>
      <c r="O35" s="16">
        <v>0</v>
      </c>
      <c r="P35" s="16"/>
      <c r="Q35" s="16">
        <v>3217250</v>
      </c>
      <c r="R35" s="16"/>
      <c r="S35" s="16">
        <f t="shared" si="2"/>
        <v>3217250</v>
      </c>
      <c r="T35" s="16"/>
      <c r="U35" s="12">
        <f t="shared" si="3"/>
        <v>-1.0377301490165334E-3</v>
      </c>
    </row>
    <row r="36" spans="1:21">
      <c r="A36" s="1" t="s">
        <v>120</v>
      </c>
      <c r="C36" s="16">
        <v>0</v>
      </c>
      <c r="D36" s="16"/>
      <c r="E36" s="16">
        <v>0</v>
      </c>
      <c r="F36" s="16"/>
      <c r="G36" s="16">
        <v>0</v>
      </c>
      <c r="H36" s="16"/>
      <c r="I36" s="16">
        <f t="shared" si="0"/>
        <v>0</v>
      </c>
      <c r="J36" s="16"/>
      <c r="K36" s="12">
        <f t="shared" si="1"/>
        <v>0</v>
      </c>
      <c r="L36" s="16"/>
      <c r="M36" s="16">
        <v>0</v>
      </c>
      <c r="N36" s="16"/>
      <c r="O36" s="16">
        <v>0</v>
      </c>
      <c r="P36" s="16"/>
      <c r="Q36" s="16">
        <v>-172085427</v>
      </c>
      <c r="R36" s="16"/>
      <c r="S36" s="16">
        <f t="shared" si="2"/>
        <v>-172085427</v>
      </c>
      <c r="T36" s="16"/>
      <c r="U36" s="12">
        <f t="shared" si="3"/>
        <v>5.5506484048265997E-2</v>
      </c>
    </row>
    <row r="37" spans="1:21">
      <c r="A37" s="1" t="s">
        <v>28</v>
      </c>
      <c r="C37" s="16">
        <v>19317481</v>
      </c>
      <c r="D37" s="16"/>
      <c r="E37" s="16">
        <v>-151841476</v>
      </c>
      <c r="F37" s="16"/>
      <c r="G37" s="16">
        <v>0</v>
      </c>
      <c r="H37" s="16"/>
      <c r="I37" s="16">
        <f t="shared" si="0"/>
        <v>-132523995</v>
      </c>
      <c r="J37" s="16"/>
      <c r="K37" s="12">
        <f t="shared" si="1"/>
        <v>6.9741462493669304E-2</v>
      </c>
      <c r="L37" s="16"/>
      <c r="M37" s="16">
        <v>19317481</v>
      </c>
      <c r="N37" s="16"/>
      <c r="O37" s="16">
        <v>-45555746</v>
      </c>
      <c r="P37" s="16"/>
      <c r="Q37" s="16">
        <v>6124962</v>
      </c>
      <c r="R37" s="16"/>
      <c r="S37" s="16">
        <f t="shared" si="2"/>
        <v>-20113303</v>
      </c>
      <c r="T37" s="16"/>
      <c r="U37" s="12">
        <f t="shared" si="3"/>
        <v>6.4875844026434648E-3</v>
      </c>
    </row>
    <row r="38" spans="1:21">
      <c r="A38" s="1" t="s">
        <v>121</v>
      </c>
      <c r="C38" s="16">
        <v>0</v>
      </c>
      <c r="D38" s="16"/>
      <c r="E38" s="16">
        <v>0</v>
      </c>
      <c r="F38" s="16"/>
      <c r="G38" s="16">
        <v>0</v>
      </c>
      <c r="H38" s="16"/>
      <c r="I38" s="16">
        <f t="shared" si="0"/>
        <v>0</v>
      </c>
      <c r="J38" s="16"/>
      <c r="K38" s="12">
        <f t="shared" si="1"/>
        <v>0</v>
      </c>
      <c r="L38" s="16"/>
      <c r="M38" s="16">
        <v>0</v>
      </c>
      <c r="N38" s="16"/>
      <c r="O38" s="16">
        <v>0</v>
      </c>
      <c r="P38" s="16"/>
      <c r="Q38" s="16">
        <v>-275854405</v>
      </c>
      <c r="R38" s="16"/>
      <c r="S38" s="16">
        <f t="shared" si="2"/>
        <v>-275854405</v>
      </c>
      <c r="T38" s="16"/>
      <c r="U38" s="12">
        <f t="shared" si="3"/>
        <v>8.8977366635330526E-2</v>
      </c>
    </row>
    <row r="39" spans="1:21">
      <c r="A39" s="1" t="s">
        <v>122</v>
      </c>
      <c r="C39" s="16">
        <v>0</v>
      </c>
      <c r="D39" s="16"/>
      <c r="E39" s="16">
        <v>0</v>
      </c>
      <c r="F39" s="16"/>
      <c r="G39" s="16">
        <v>0</v>
      </c>
      <c r="H39" s="16"/>
      <c r="I39" s="16">
        <f t="shared" si="0"/>
        <v>0</v>
      </c>
      <c r="J39" s="16"/>
      <c r="K39" s="12">
        <f t="shared" si="1"/>
        <v>0</v>
      </c>
      <c r="L39" s="16"/>
      <c r="M39" s="16">
        <v>0</v>
      </c>
      <c r="N39" s="16"/>
      <c r="O39" s="16">
        <v>0</v>
      </c>
      <c r="P39" s="16"/>
      <c r="Q39" s="16">
        <v>0</v>
      </c>
      <c r="R39" s="16"/>
      <c r="S39" s="16">
        <f t="shared" si="2"/>
        <v>0</v>
      </c>
      <c r="T39" s="16"/>
      <c r="U39" s="12">
        <f t="shared" si="3"/>
        <v>0</v>
      </c>
    </row>
    <row r="40" spans="1:21">
      <c r="A40" s="1" t="s">
        <v>21</v>
      </c>
      <c r="C40" s="16">
        <v>0</v>
      </c>
      <c r="D40" s="16"/>
      <c r="E40" s="16">
        <v>-171871085</v>
      </c>
      <c r="F40" s="16"/>
      <c r="G40" s="16">
        <v>0</v>
      </c>
      <c r="H40" s="16"/>
      <c r="I40" s="16">
        <f t="shared" si="0"/>
        <v>-171871085</v>
      </c>
      <c r="J40" s="16"/>
      <c r="K40" s="12">
        <f t="shared" si="1"/>
        <v>9.0448079446093885E-2</v>
      </c>
      <c r="L40" s="16"/>
      <c r="M40" s="16">
        <v>87004925</v>
      </c>
      <c r="N40" s="16"/>
      <c r="O40" s="16">
        <v>42082504</v>
      </c>
      <c r="P40" s="16"/>
      <c r="Q40" s="16">
        <v>0</v>
      </c>
      <c r="R40" s="16"/>
      <c r="S40" s="16">
        <f t="shared" si="2"/>
        <v>129087429</v>
      </c>
      <c r="T40" s="16"/>
      <c r="U40" s="12">
        <f t="shared" si="3"/>
        <v>-4.1637397445747508E-2</v>
      </c>
    </row>
    <row r="41" spans="1:21">
      <c r="A41" s="1" t="s">
        <v>19</v>
      </c>
      <c r="C41" s="16">
        <v>0</v>
      </c>
      <c r="D41" s="16"/>
      <c r="E41" s="16">
        <v>-68635693</v>
      </c>
      <c r="F41" s="16"/>
      <c r="G41" s="16">
        <v>0</v>
      </c>
      <c r="H41" s="16"/>
      <c r="I41" s="16">
        <f t="shared" si="0"/>
        <v>-68635693</v>
      </c>
      <c r="J41" s="16"/>
      <c r="K41" s="12">
        <f t="shared" si="1"/>
        <v>3.611990122306908E-2</v>
      </c>
      <c r="L41" s="16"/>
      <c r="M41" s="16">
        <v>0</v>
      </c>
      <c r="N41" s="16"/>
      <c r="O41" s="16">
        <v>13956965</v>
      </c>
      <c r="P41" s="16"/>
      <c r="Q41" s="16">
        <v>0</v>
      </c>
      <c r="R41" s="16"/>
      <c r="S41" s="16">
        <f>M41+O41+Q41</f>
        <v>13956965</v>
      </c>
      <c r="T41" s="16"/>
      <c r="U41" s="12">
        <f t="shared" si="3"/>
        <v>-4.5018457904323697E-3</v>
      </c>
    </row>
    <row r="42" spans="1:21">
      <c r="A42" s="1" t="s">
        <v>145</v>
      </c>
      <c r="C42" s="16">
        <v>0</v>
      </c>
      <c r="D42" s="16"/>
      <c r="E42" s="16">
        <v>0</v>
      </c>
      <c r="F42" s="16"/>
      <c r="G42" s="16">
        <v>0</v>
      </c>
      <c r="H42" s="16"/>
      <c r="I42" s="16">
        <v>0</v>
      </c>
      <c r="J42" s="16"/>
      <c r="K42" s="12">
        <f t="shared" si="1"/>
        <v>0</v>
      </c>
      <c r="L42" s="16"/>
      <c r="M42" s="16">
        <v>8024</v>
      </c>
      <c r="N42" s="16"/>
      <c r="O42" s="16">
        <v>0</v>
      </c>
      <c r="P42" s="16"/>
      <c r="Q42" s="16">
        <v>0</v>
      </c>
      <c r="R42" s="16"/>
      <c r="S42" s="16">
        <f>M42+O42+Q42</f>
        <v>8024</v>
      </c>
      <c r="T42" s="16"/>
      <c r="U42" s="12">
        <f t="shared" si="3"/>
        <v>-2.5881565671640886E-6</v>
      </c>
    </row>
    <row r="43" spans="1:21" ht="24.75" thickBot="1">
      <c r="C43" s="18">
        <f>SUM(C8:C42)</f>
        <v>1174039025</v>
      </c>
      <c r="D43" s="16"/>
      <c r="E43" s="18">
        <f>SUM(E8:E42)</f>
        <v>-3074257206</v>
      </c>
      <c r="F43" s="16"/>
      <c r="G43" s="18">
        <f>SUM(G8:G42)</f>
        <v>0</v>
      </c>
      <c r="H43" s="16"/>
      <c r="I43" s="18">
        <f>SUM(I8:I42)</f>
        <v>-1900218181</v>
      </c>
      <c r="J43" s="16"/>
      <c r="K43" s="13">
        <f>SUM(K8:K42)</f>
        <v>1</v>
      </c>
      <c r="L43" s="16"/>
      <c r="M43" s="18">
        <f>SUM(M8:M42)</f>
        <v>2224084339</v>
      </c>
      <c r="N43" s="16"/>
      <c r="O43" s="18">
        <f>SUM(O8:O42)</f>
        <v>-1284037158</v>
      </c>
      <c r="P43" s="16"/>
      <c r="Q43" s="18">
        <f>SUM(Q8:Q42)</f>
        <v>-4040323301</v>
      </c>
      <c r="R43" s="16"/>
      <c r="S43" s="18">
        <f>SUM(S8:S42)</f>
        <v>-3100276120</v>
      </c>
      <c r="T43" s="16"/>
      <c r="U43" s="13">
        <f>SUM(U8:U42)</f>
        <v>0.99999999999999989</v>
      </c>
    </row>
    <row r="44" spans="1:21" ht="24.75" thickTop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22"/>
  <sheetViews>
    <sheetView rightToLeft="1" workbookViewId="0">
      <selection activeCell="K27" sqref="K27"/>
    </sheetView>
  </sheetViews>
  <sheetFormatPr defaultRowHeight="2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1" ht="24.75">
      <c r="A3" s="22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21" ht="24.75">
      <c r="A6" s="20" t="s">
        <v>81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K6" s="21" t="s">
        <v>80</v>
      </c>
      <c r="L6" s="21" t="s">
        <v>80</v>
      </c>
      <c r="M6" s="21" t="s">
        <v>80</v>
      </c>
      <c r="N6" s="21" t="s">
        <v>80</v>
      </c>
      <c r="O6" s="21" t="s">
        <v>80</v>
      </c>
      <c r="P6" s="21" t="s">
        <v>80</v>
      </c>
      <c r="Q6" s="21" t="s">
        <v>80</v>
      </c>
    </row>
    <row r="7" spans="1:21" ht="24.75">
      <c r="A7" s="21" t="s">
        <v>81</v>
      </c>
      <c r="C7" s="21" t="s">
        <v>133</v>
      </c>
      <c r="E7" s="21" t="s">
        <v>130</v>
      </c>
      <c r="G7" s="21" t="s">
        <v>131</v>
      </c>
      <c r="I7" s="21" t="s">
        <v>134</v>
      </c>
      <c r="K7" s="21" t="s">
        <v>133</v>
      </c>
      <c r="M7" s="21" t="s">
        <v>130</v>
      </c>
      <c r="O7" s="21" t="s">
        <v>131</v>
      </c>
      <c r="Q7" s="21" t="s">
        <v>134</v>
      </c>
    </row>
    <row r="8" spans="1:21">
      <c r="A8" s="1" t="s">
        <v>123</v>
      </c>
      <c r="C8" s="8">
        <v>0</v>
      </c>
      <c r="D8" s="4"/>
      <c r="E8" s="8">
        <v>0</v>
      </c>
      <c r="F8" s="4"/>
      <c r="G8" s="8">
        <v>0</v>
      </c>
      <c r="H8" s="4"/>
      <c r="I8" s="8">
        <f>C8+E8+G8</f>
        <v>0</v>
      </c>
      <c r="J8" s="4"/>
      <c r="K8" s="8">
        <v>0</v>
      </c>
      <c r="L8" s="4"/>
      <c r="M8" s="8">
        <v>0</v>
      </c>
      <c r="N8" s="4"/>
      <c r="O8" s="8">
        <v>49859615</v>
      </c>
      <c r="P8" s="4"/>
      <c r="Q8" s="8">
        <f>K8+M8+O8</f>
        <v>49859615</v>
      </c>
      <c r="R8" s="4"/>
      <c r="S8" s="4"/>
      <c r="T8" s="4"/>
      <c r="U8" s="4"/>
    </row>
    <row r="9" spans="1:21">
      <c r="A9" s="1" t="s">
        <v>124</v>
      </c>
      <c r="C9" s="8">
        <v>0</v>
      </c>
      <c r="D9" s="4"/>
      <c r="E9" s="8">
        <v>0</v>
      </c>
      <c r="F9" s="4"/>
      <c r="G9" s="8">
        <v>0</v>
      </c>
      <c r="H9" s="4"/>
      <c r="I9" s="8">
        <f t="shared" ref="I9:I17" si="0">C9+E9+G9</f>
        <v>0</v>
      </c>
      <c r="J9" s="4"/>
      <c r="K9" s="8">
        <v>0</v>
      </c>
      <c r="L9" s="4"/>
      <c r="M9" s="8">
        <v>0</v>
      </c>
      <c r="N9" s="4"/>
      <c r="O9" s="8">
        <v>16018743</v>
      </c>
      <c r="P9" s="4"/>
      <c r="Q9" s="8">
        <f t="shared" ref="Q9:Q18" si="1">K9+M9+O9</f>
        <v>16018743</v>
      </c>
      <c r="R9" s="4"/>
      <c r="S9" s="4"/>
      <c r="T9" s="4"/>
      <c r="U9" s="4"/>
    </row>
    <row r="10" spans="1:21">
      <c r="A10" s="1" t="s">
        <v>125</v>
      </c>
      <c r="C10" s="8">
        <v>0</v>
      </c>
      <c r="D10" s="4"/>
      <c r="E10" s="8">
        <v>0</v>
      </c>
      <c r="F10" s="4"/>
      <c r="G10" s="8">
        <v>0</v>
      </c>
      <c r="H10" s="4"/>
      <c r="I10" s="8">
        <f t="shared" si="0"/>
        <v>0</v>
      </c>
      <c r="J10" s="4"/>
      <c r="K10" s="8">
        <v>0</v>
      </c>
      <c r="L10" s="4"/>
      <c r="M10" s="8">
        <v>0</v>
      </c>
      <c r="N10" s="4"/>
      <c r="O10" s="8">
        <v>312325215</v>
      </c>
      <c r="P10" s="4"/>
      <c r="Q10" s="8">
        <f t="shared" si="1"/>
        <v>312325215</v>
      </c>
      <c r="R10" s="4"/>
      <c r="S10" s="4"/>
      <c r="T10" s="4"/>
      <c r="U10" s="4"/>
    </row>
    <row r="11" spans="1:21">
      <c r="A11" s="1" t="s">
        <v>126</v>
      </c>
      <c r="C11" s="8">
        <v>0</v>
      </c>
      <c r="D11" s="4"/>
      <c r="E11" s="8">
        <v>0</v>
      </c>
      <c r="F11" s="4"/>
      <c r="G11" s="8">
        <v>0</v>
      </c>
      <c r="H11" s="4"/>
      <c r="I11" s="8">
        <f t="shared" si="0"/>
        <v>0</v>
      </c>
      <c r="J11" s="4"/>
      <c r="K11" s="8">
        <v>0</v>
      </c>
      <c r="L11" s="4"/>
      <c r="M11" s="8">
        <v>0</v>
      </c>
      <c r="N11" s="4"/>
      <c r="O11" s="8">
        <v>71112605</v>
      </c>
      <c r="P11" s="4"/>
      <c r="Q11" s="8">
        <f t="shared" si="1"/>
        <v>71112605</v>
      </c>
      <c r="R11" s="4"/>
      <c r="S11" s="4"/>
      <c r="T11" s="4"/>
      <c r="U11" s="4"/>
    </row>
    <row r="12" spans="1:21">
      <c r="A12" s="1" t="s">
        <v>49</v>
      </c>
      <c r="C12" s="8">
        <v>0</v>
      </c>
      <c r="D12" s="4"/>
      <c r="E12" s="8">
        <v>55383970</v>
      </c>
      <c r="F12" s="4"/>
      <c r="G12" s="8">
        <v>0</v>
      </c>
      <c r="H12" s="4"/>
      <c r="I12" s="8">
        <f t="shared" si="0"/>
        <v>55383970</v>
      </c>
      <c r="J12" s="4"/>
      <c r="K12" s="8">
        <v>0</v>
      </c>
      <c r="L12" s="4"/>
      <c r="M12" s="8">
        <v>433493904</v>
      </c>
      <c r="N12" s="4"/>
      <c r="O12" s="8">
        <v>43035474</v>
      </c>
      <c r="P12" s="4"/>
      <c r="Q12" s="8">
        <f t="shared" si="1"/>
        <v>476529378</v>
      </c>
      <c r="R12" s="4"/>
      <c r="S12" s="4"/>
      <c r="T12" s="4"/>
      <c r="U12" s="4"/>
    </row>
    <row r="13" spans="1:21">
      <c r="A13" s="1" t="s">
        <v>52</v>
      </c>
      <c r="C13" s="8">
        <v>0</v>
      </c>
      <c r="D13" s="4"/>
      <c r="E13" s="8">
        <v>47676957</v>
      </c>
      <c r="F13" s="4"/>
      <c r="G13" s="8">
        <v>0</v>
      </c>
      <c r="H13" s="4"/>
      <c r="I13" s="8">
        <f t="shared" si="0"/>
        <v>47676957</v>
      </c>
      <c r="J13" s="4"/>
      <c r="K13" s="8">
        <v>0</v>
      </c>
      <c r="L13" s="4"/>
      <c r="M13" s="8">
        <v>313897984</v>
      </c>
      <c r="N13" s="4"/>
      <c r="O13" s="8">
        <v>143534719</v>
      </c>
      <c r="P13" s="4"/>
      <c r="Q13" s="8">
        <f t="shared" si="1"/>
        <v>457432703</v>
      </c>
      <c r="R13" s="4"/>
      <c r="S13" s="4"/>
      <c r="T13" s="4"/>
      <c r="U13" s="4"/>
    </row>
    <row r="14" spans="1:21">
      <c r="A14" s="1" t="s">
        <v>127</v>
      </c>
      <c r="C14" s="8">
        <v>0</v>
      </c>
      <c r="D14" s="4"/>
      <c r="E14" s="8">
        <v>0</v>
      </c>
      <c r="F14" s="4"/>
      <c r="G14" s="8">
        <v>0</v>
      </c>
      <c r="H14" s="4"/>
      <c r="I14" s="8">
        <f t="shared" si="0"/>
        <v>0</v>
      </c>
      <c r="J14" s="4"/>
      <c r="K14" s="8">
        <v>0</v>
      </c>
      <c r="L14" s="4"/>
      <c r="M14" s="8">
        <v>0</v>
      </c>
      <c r="N14" s="4"/>
      <c r="O14" s="8">
        <v>74930464</v>
      </c>
      <c r="P14" s="4"/>
      <c r="Q14" s="8">
        <f t="shared" si="1"/>
        <v>74930464</v>
      </c>
      <c r="R14" s="4"/>
      <c r="S14" s="4"/>
      <c r="T14" s="4"/>
      <c r="U14" s="4"/>
    </row>
    <row r="15" spans="1:21">
      <c r="A15" s="1" t="s">
        <v>128</v>
      </c>
      <c r="C15" s="8">
        <v>0</v>
      </c>
      <c r="D15" s="4"/>
      <c r="E15" s="8">
        <v>0</v>
      </c>
      <c r="F15" s="4"/>
      <c r="G15" s="8">
        <v>0</v>
      </c>
      <c r="H15" s="4"/>
      <c r="I15" s="8">
        <f t="shared" si="0"/>
        <v>0</v>
      </c>
      <c r="J15" s="4"/>
      <c r="K15" s="8">
        <v>0</v>
      </c>
      <c r="L15" s="4"/>
      <c r="M15" s="8">
        <v>0</v>
      </c>
      <c r="N15" s="4"/>
      <c r="O15" s="8">
        <v>871438</v>
      </c>
      <c r="P15" s="4"/>
      <c r="Q15" s="8">
        <f t="shared" si="1"/>
        <v>871438</v>
      </c>
      <c r="R15" s="4"/>
      <c r="S15" s="4"/>
      <c r="T15" s="4"/>
      <c r="U15" s="4"/>
    </row>
    <row r="16" spans="1:21">
      <c r="A16" s="1" t="s">
        <v>55</v>
      </c>
      <c r="C16" s="8">
        <v>0</v>
      </c>
      <c r="D16" s="4"/>
      <c r="E16" s="8">
        <v>40671027</v>
      </c>
      <c r="F16" s="4"/>
      <c r="G16" s="8">
        <v>0</v>
      </c>
      <c r="H16" s="4"/>
      <c r="I16" s="8">
        <f t="shared" si="0"/>
        <v>40671027</v>
      </c>
      <c r="J16" s="4"/>
      <c r="K16" s="8">
        <v>0</v>
      </c>
      <c r="L16" s="4"/>
      <c r="M16" s="8">
        <v>473129336</v>
      </c>
      <c r="N16" s="4"/>
      <c r="O16" s="8">
        <v>359328748</v>
      </c>
      <c r="P16" s="4"/>
      <c r="Q16" s="8">
        <f t="shared" si="1"/>
        <v>832458084</v>
      </c>
      <c r="R16" s="4"/>
      <c r="S16" s="4"/>
      <c r="T16" s="4"/>
      <c r="U16" s="4"/>
    </row>
    <row r="17" spans="1:21">
      <c r="A17" s="1" t="s">
        <v>58</v>
      </c>
      <c r="C17" s="8">
        <v>0</v>
      </c>
      <c r="D17" s="4"/>
      <c r="E17" s="8">
        <v>35361089</v>
      </c>
      <c r="F17" s="4"/>
      <c r="G17" s="8">
        <v>0</v>
      </c>
      <c r="H17" s="4"/>
      <c r="I17" s="8">
        <f t="shared" si="0"/>
        <v>35361089</v>
      </c>
      <c r="J17" s="4"/>
      <c r="K17" s="8">
        <v>0</v>
      </c>
      <c r="L17" s="4"/>
      <c r="M17" s="8">
        <v>258910144</v>
      </c>
      <c r="N17" s="4"/>
      <c r="O17" s="8">
        <v>0</v>
      </c>
      <c r="P17" s="4"/>
      <c r="Q17" s="8">
        <f t="shared" si="1"/>
        <v>258910144</v>
      </c>
      <c r="R17" s="4"/>
      <c r="S17" s="4"/>
      <c r="T17" s="4"/>
      <c r="U17" s="4"/>
    </row>
    <row r="18" spans="1:21">
      <c r="A18" s="1" t="s">
        <v>45</v>
      </c>
      <c r="C18" s="8">
        <v>0</v>
      </c>
      <c r="D18" s="4"/>
      <c r="E18" s="8">
        <v>74813040</v>
      </c>
      <c r="F18" s="4"/>
      <c r="G18" s="8">
        <v>0</v>
      </c>
      <c r="H18" s="4"/>
      <c r="I18" s="8">
        <f>C18+E18+G18</f>
        <v>74813040</v>
      </c>
      <c r="J18" s="4"/>
      <c r="K18" s="8">
        <v>0</v>
      </c>
      <c r="L18" s="4"/>
      <c r="M18" s="8">
        <v>479047743</v>
      </c>
      <c r="N18" s="4"/>
      <c r="O18" s="8">
        <v>0</v>
      </c>
      <c r="P18" s="4"/>
      <c r="Q18" s="8">
        <f t="shared" si="1"/>
        <v>479047743</v>
      </c>
      <c r="R18" s="4"/>
      <c r="S18" s="4"/>
      <c r="T18" s="4"/>
      <c r="U18" s="4"/>
    </row>
    <row r="19" spans="1:21" ht="24.75" thickBot="1">
      <c r="C19" s="14">
        <f>SUM(C8:C18)</f>
        <v>0</v>
      </c>
      <c r="D19" s="4"/>
      <c r="E19" s="14">
        <f>SUM(E8:E18)</f>
        <v>253906083</v>
      </c>
      <c r="F19" s="4"/>
      <c r="G19" s="14">
        <f>SUM(G8:G18)</f>
        <v>0</v>
      </c>
      <c r="H19" s="4"/>
      <c r="I19" s="14">
        <f>SUM(I8:I18)</f>
        <v>253906083</v>
      </c>
      <c r="J19" s="4"/>
      <c r="K19" s="14">
        <f>SUM(K8:K18)</f>
        <v>0</v>
      </c>
      <c r="L19" s="4"/>
      <c r="M19" s="14">
        <f>SUM(M8:M18)</f>
        <v>1958479111</v>
      </c>
      <c r="N19" s="4"/>
      <c r="O19" s="14">
        <f>SUM(O8:O18)</f>
        <v>1071017021</v>
      </c>
      <c r="P19" s="4"/>
      <c r="Q19" s="14">
        <f>SUM(Q8:Q18)</f>
        <v>3029496132</v>
      </c>
      <c r="R19" s="4"/>
      <c r="S19" s="4"/>
      <c r="T19" s="4"/>
      <c r="U19" s="4"/>
    </row>
    <row r="20" spans="1:21" ht="24.75" thickTop="1">
      <c r="C20" s="4"/>
      <c r="D20" s="4"/>
      <c r="E20" s="8"/>
      <c r="F20" s="4"/>
      <c r="G20" s="4"/>
      <c r="H20" s="4"/>
      <c r="I20" s="4"/>
      <c r="J20" s="4"/>
      <c r="K20" s="4"/>
      <c r="L20" s="4"/>
      <c r="M20" s="8"/>
      <c r="N20" s="4"/>
      <c r="O20" s="8"/>
      <c r="P20" s="4"/>
      <c r="Q20" s="4"/>
      <c r="R20" s="4"/>
      <c r="S20" s="4"/>
      <c r="T20" s="4"/>
      <c r="U20" s="4"/>
    </row>
    <row r="21" spans="1:2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>
      <c r="A3" s="22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>
      <c r="A6" s="21" t="s">
        <v>135</v>
      </c>
      <c r="B6" s="21" t="s">
        <v>135</v>
      </c>
      <c r="C6" s="21" t="s">
        <v>135</v>
      </c>
      <c r="E6" s="21" t="s">
        <v>79</v>
      </c>
      <c r="F6" s="21" t="s">
        <v>79</v>
      </c>
      <c r="G6" s="21" t="s">
        <v>79</v>
      </c>
      <c r="I6" s="21" t="s">
        <v>80</v>
      </c>
      <c r="J6" s="21" t="s">
        <v>80</v>
      </c>
      <c r="K6" s="21" t="s">
        <v>80</v>
      </c>
    </row>
    <row r="7" spans="1:11" ht="24.75">
      <c r="A7" s="21" t="s">
        <v>136</v>
      </c>
      <c r="C7" s="21" t="s">
        <v>64</v>
      </c>
      <c r="E7" s="21" t="s">
        <v>137</v>
      </c>
      <c r="G7" s="21" t="s">
        <v>138</v>
      </c>
      <c r="I7" s="21" t="s">
        <v>137</v>
      </c>
      <c r="K7" s="21" t="s">
        <v>138</v>
      </c>
    </row>
    <row r="8" spans="1:11">
      <c r="A8" s="1" t="s">
        <v>70</v>
      </c>
      <c r="C8" s="4" t="s">
        <v>71</v>
      </c>
      <c r="D8" s="4"/>
      <c r="E8" s="8">
        <v>24067028</v>
      </c>
      <c r="F8" s="4"/>
      <c r="G8" s="12">
        <f>E8/$E$10</f>
        <v>0.99972791747034861</v>
      </c>
      <c r="H8" s="4"/>
      <c r="I8" s="8">
        <v>73471980</v>
      </c>
      <c r="J8" s="4"/>
      <c r="K8" s="12">
        <f>I8/$I$10</f>
        <v>0.99930319963854675</v>
      </c>
    </row>
    <row r="9" spans="1:11">
      <c r="A9" s="1" t="s">
        <v>74</v>
      </c>
      <c r="C9" s="4" t="s">
        <v>75</v>
      </c>
      <c r="D9" s="4"/>
      <c r="E9" s="8">
        <v>6550</v>
      </c>
      <c r="F9" s="4"/>
      <c r="G9" s="12">
        <f>E9/$E$10</f>
        <v>2.7208252965138795E-4</v>
      </c>
      <c r="H9" s="4"/>
      <c r="I9" s="8">
        <v>51231</v>
      </c>
      <c r="J9" s="4"/>
      <c r="K9" s="12">
        <f>I9/$I$10</f>
        <v>6.9680036145320149E-4</v>
      </c>
    </row>
    <row r="10" spans="1:11" ht="24.75" thickBot="1">
      <c r="C10" s="4"/>
      <c r="D10" s="4"/>
      <c r="E10" s="14">
        <f>SUM(E8:E9)</f>
        <v>24073578</v>
      </c>
      <c r="F10" s="4"/>
      <c r="G10" s="13">
        <f>SUM(G8:G9)</f>
        <v>1</v>
      </c>
      <c r="H10" s="4"/>
      <c r="I10" s="14">
        <f>SUM(I8:I9)</f>
        <v>73523211</v>
      </c>
      <c r="J10" s="4"/>
      <c r="K10" s="13">
        <f>SUM(K8:K9)</f>
        <v>1</v>
      </c>
    </row>
    <row r="11" spans="1:11" ht="24.75" thickTop="1">
      <c r="C11" s="4"/>
      <c r="D11" s="4"/>
      <c r="E11" s="8"/>
      <c r="F11" s="4"/>
      <c r="G11" s="4"/>
      <c r="H11" s="4"/>
      <c r="I11" s="8"/>
      <c r="J11" s="4"/>
      <c r="K1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B11" sqref="B11"/>
    </sheetView>
  </sheetViews>
  <sheetFormatPr defaultRowHeight="24"/>
  <cols>
    <col min="1" max="1" width="35.5703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/>
      <c r="C2" s="22"/>
      <c r="D2" s="22"/>
      <c r="E2" s="22"/>
    </row>
    <row r="3" spans="1:5" ht="24.75">
      <c r="A3" s="22" t="s">
        <v>77</v>
      </c>
      <c r="B3" s="22"/>
      <c r="C3" s="22"/>
      <c r="D3" s="22"/>
      <c r="E3" s="22"/>
    </row>
    <row r="4" spans="1:5" ht="24.75">
      <c r="A4" s="22" t="s">
        <v>2</v>
      </c>
      <c r="B4" s="22"/>
      <c r="C4" s="22"/>
      <c r="D4" s="22"/>
      <c r="E4" s="22"/>
    </row>
    <row r="5" spans="1:5" ht="24.75">
      <c r="C5" s="20" t="s">
        <v>79</v>
      </c>
      <c r="E5" s="2" t="s">
        <v>146</v>
      </c>
    </row>
    <row r="6" spans="1:5" ht="24.75">
      <c r="A6" s="20" t="s">
        <v>139</v>
      </c>
      <c r="C6" s="21"/>
      <c r="E6" s="19" t="s">
        <v>147</v>
      </c>
    </row>
    <row r="7" spans="1:5" ht="24.75">
      <c r="A7" s="21" t="s">
        <v>139</v>
      </c>
      <c r="C7" s="21" t="s">
        <v>67</v>
      </c>
      <c r="E7" s="21" t="s">
        <v>67</v>
      </c>
    </row>
    <row r="8" spans="1:5" ht="24.75">
      <c r="A8" s="2" t="s">
        <v>148</v>
      </c>
      <c r="C8" s="8">
        <v>0</v>
      </c>
      <c r="D8" s="4"/>
      <c r="E8" s="8">
        <v>36643365</v>
      </c>
    </row>
    <row r="9" spans="1:5" ht="25.5" thickBot="1">
      <c r="A9" s="2" t="s">
        <v>86</v>
      </c>
      <c r="C9" s="14">
        <v>0</v>
      </c>
      <c r="D9" s="4"/>
      <c r="E9" s="14">
        <v>36643365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2"/>
  <sheetViews>
    <sheetView rightToLeft="1" workbookViewId="0">
      <selection activeCell="A35" sqref="A35"/>
    </sheetView>
  </sheetViews>
  <sheetFormatPr defaultRowHeight="24"/>
  <cols>
    <col min="1" max="1" width="34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1.5703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6.5703125" style="1" bestFit="1" customWidth="1"/>
    <col min="14" max="14" width="1" style="1" customWidth="1"/>
    <col min="15" max="15" width="13" style="1" bestFit="1" customWidth="1"/>
    <col min="16" max="16" width="1.28515625" style="1" customWidth="1"/>
    <col min="17" max="17" width="12.71093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8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8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8" ht="24.75">
      <c r="A6" s="20" t="s">
        <v>3</v>
      </c>
      <c r="C6" s="21" t="s">
        <v>143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8" ht="24.7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T7" s="6"/>
      <c r="U7" s="20" t="s">
        <v>8</v>
      </c>
      <c r="W7" s="20" t="s">
        <v>9</v>
      </c>
      <c r="Y7" s="20" t="s">
        <v>13</v>
      </c>
    </row>
    <row r="8" spans="1:28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L8" s="5"/>
      <c r="M8" s="21" t="s">
        <v>7</v>
      </c>
      <c r="O8" s="21" t="s">
        <v>14</v>
      </c>
      <c r="Q8" s="21" t="s">
        <v>7</v>
      </c>
      <c r="S8" s="21" t="s">
        <v>12</v>
      </c>
      <c r="T8" s="7"/>
      <c r="U8" s="21" t="s">
        <v>8</v>
      </c>
      <c r="W8" s="21" t="s">
        <v>9</v>
      </c>
      <c r="Y8" s="21" t="s">
        <v>13</v>
      </c>
    </row>
    <row r="9" spans="1:28" ht="24.75">
      <c r="A9" s="2" t="s">
        <v>15</v>
      </c>
      <c r="C9" s="10">
        <v>41975</v>
      </c>
      <c r="D9" s="10"/>
      <c r="E9" s="10">
        <v>1053289792</v>
      </c>
      <c r="F9" s="10"/>
      <c r="G9" s="10">
        <v>1086525477.45</v>
      </c>
      <c r="H9" s="10"/>
      <c r="I9" s="10">
        <v>20619</v>
      </c>
      <c r="J9" s="10"/>
      <c r="K9" s="10">
        <v>510381062</v>
      </c>
      <c r="L9" s="10"/>
      <c r="M9" s="10">
        <v>0</v>
      </c>
      <c r="N9" s="10"/>
      <c r="O9" s="10">
        <v>0</v>
      </c>
      <c r="P9" s="10"/>
      <c r="Q9" s="10">
        <v>62594</v>
      </c>
      <c r="R9" s="10"/>
      <c r="S9" s="10">
        <v>24820</v>
      </c>
      <c r="T9" s="10"/>
      <c r="U9" s="10">
        <v>1563670854</v>
      </c>
      <c r="V9" s="10"/>
      <c r="W9" s="10">
        <v>1544339260.674</v>
      </c>
      <c r="X9" s="10"/>
      <c r="Y9" s="12">
        <v>3.2957709901577655E-2</v>
      </c>
      <c r="Z9" s="10"/>
      <c r="AA9" s="10"/>
      <c r="AB9" s="10"/>
    </row>
    <row r="10" spans="1:28" ht="24.75">
      <c r="A10" s="2" t="s">
        <v>16</v>
      </c>
      <c r="C10" s="10">
        <v>691195</v>
      </c>
      <c r="D10" s="10"/>
      <c r="E10" s="10">
        <v>1522040122</v>
      </c>
      <c r="F10" s="10"/>
      <c r="G10" s="10">
        <v>1217509994.6370001</v>
      </c>
      <c r="H10" s="10"/>
      <c r="I10" s="10">
        <v>0</v>
      </c>
      <c r="J10" s="10"/>
      <c r="K10" s="10">
        <v>0</v>
      </c>
      <c r="L10" s="10"/>
      <c r="M10" s="10">
        <v>0</v>
      </c>
      <c r="N10" s="10"/>
      <c r="O10" s="10">
        <v>0</v>
      </c>
      <c r="P10" s="10"/>
      <c r="Q10" s="10">
        <v>691195</v>
      </c>
      <c r="R10" s="10"/>
      <c r="S10" s="10">
        <v>1526</v>
      </c>
      <c r="T10" s="10"/>
      <c r="U10" s="10">
        <v>1522040122</v>
      </c>
      <c r="V10" s="10"/>
      <c r="W10" s="10">
        <v>1048487726.7585</v>
      </c>
      <c r="X10" s="10"/>
      <c r="Y10" s="12">
        <v>2.2375753316528392E-2</v>
      </c>
      <c r="Z10" s="10"/>
      <c r="AA10" s="10"/>
      <c r="AB10" s="10"/>
    </row>
    <row r="11" spans="1:28" ht="24.75">
      <c r="A11" s="2" t="s">
        <v>17</v>
      </c>
      <c r="C11" s="10">
        <v>188122</v>
      </c>
      <c r="D11" s="10"/>
      <c r="E11" s="10">
        <v>1693769609</v>
      </c>
      <c r="F11" s="10"/>
      <c r="G11" s="10">
        <v>2043939227.9130001</v>
      </c>
      <c r="H11" s="10"/>
      <c r="I11" s="10">
        <v>17812</v>
      </c>
      <c r="J11" s="10"/>
      <c r="K11" s="10">
        <v>178281730</v>
      </c>
      <c r="L11" s="10"/>
      <c r="M11" s="10">
        <v>0</v>
      </c>
      <c r="N11" s="10"/>
      <c r="O11" s="10">
        <v>0</v>
      </c>
      <c r="P11" s="10"/>
      <c r="Q11" s="10">
        <v>205934</v>
      </c>
      <c r="R11" s="10"/>
      <c r="S11" s="10">
        <v>9520</v>
      </c>
      <c r="T11" s="10"/>
      <c r="U11" s="10">
        <v>1872051339</v>
      </c>
      <c r="V11" s="10"/>
      <c r="W11" s="10">
        <v>1948826754.5039999</v>
      </c>
      <c r="X11" s="10"/>
      <c r="Y11" s="12">
        <v>4.1589868534032057E-2</v>
      </c>
      <c r="Z11" s="10"/>
      <c r="AA11" s="10"/>
      <c r="AB11" s="10"/>
    </row>
    <row r="12" spans="1:28" ht="24.75">
      <c r="A12" s="2" t="s">
        <v>18</v>
      </c>
      <c r="C12" s="10">
        <v>46140</v>
      </c>
      <c r="D12" s="10"/>
      <c r="E12" s="10">
        <v>1447853253</v>
      </c>
      <c r="F12" s="10"/>
      <c r="G12" s="10">
        <v>1671796272.1500001</v>
      </c>
      <c r="H12" s="10"/>
      <c r="I12" s="10">
        <v>0</v>
      </c>
      <c r="J12" s="10"/>
      <c r="K12" s="10">
        <v>0</v>
      </c>
      <c r="L12" s="10"/>
      <c r="M12" s="10">
        <v>0</v>
      </c>
      <c r="N12" s="10"/>
      <c r="O12" s="10">
        <v>0</v>
      </c>
      <c r="P12" s="10"/>
      <c r="Q12" s="10">
        <v>46140</v>
      </c>
      <c r="R12" s="10"/>
      <c r="S12" s="10">
        <v>37150</v>
      </c>
      <c r="T12" s="10"/>
      <c r="U12" s="10">
        <v>1447853253</v>
      </c>
      <c r="V12" s="10"/>
      <c r="W12" s="10">
        <v>1703902099.05</v>
      </c>
      <c r="X12" s="10"/>
      <c r="Y12" s="12">
        <v>3.6362936895530655E-2</v>
      </c>
      <c r="Z12" s="10"/>
      <c r="AA12" s="10"/>
      <c r="AB12" s="10"/>
    </row>
    <row r="13" spans="1:28" ht="24.75">
      <c r="A13" s="2" t="s">
        <v>19</v>
      </c>
      <c r="C13" s="10">
        <v>68840</v>
      </c>
      <c r="D13" s="10"/>
      <c r="E13" s="10">
        <v>184491200</v>
      </c>
      <c r="F13" s="10"/>
      <c r="G13" s="10">
        <v>267083859.00600001</v>
      </c>
      <c r="H13" s="10"/>
      <c r="I13" s="10">
        <v>0</v>
      </c>
      <c r="J13" s="10"/>
      <c r="K13" s="10">
        <v>0</v>
      </c>
      <c r="L13" s="10"/>
      <c r="M13" s="10">
        <v>0</v>
      </c>
      <c r="N13" s="10"/>
      <c r="O13" s="10">
        <v>0</v>
      </c>
      <c r="P13" s="10"/>
      <c r="Q13" s="10">
        <v>68840</v>
      </c>
      <c r="R13" s="10"/>
      <c r="S13" s="10">
        <v>2900</v>
      </c>
      <c r="T13" s="10"/>
      <c r="U13" s="10">
        <v>184491200</v>
      </c>
      <c r="V13" s="10"/>
      <c r="W13" s="10">
        <v>198448165.80000001</v>
      </c>
      <c r="X13" s="10"/>
      <c r="Y13" s="12">
        <v>4.2350779038552331E-3</v>
      </c>
      <c r="Z13" s="10"/>
      <c r="AA13" s="10"/>
      <c r="AB13" s="10"/>
    </row>
    <row r="14" spans="1:28" ht="24.75">
      <c r="A14" s="2" t="s">
        <v>20</v>
      </c>
      <c r="C14" s="10">
        <v>214405</v>
      </c>
      <c r="D14" s="10"/>
      <c r="E14" s="10">
        <v>1231471010</v>
      </c>
      <c r="F14" s="10"/>
      <c r="G14" s="10">
        <v>788152115.34449995</v>
      </c>
      <c r="H14" s="10"/>
      <c r="I14" s="10">
        <v>0</v>
      </c>
      <c r="J14" s="10"/>
      <c r="K14" s="10">
        <v>0</v>
      </c>
      <c r="L14" s="10"/>
      <c r="M14" s="10">
        <v>0</v>
      </c>
      <c r="N14" s="10"/>
      <c r="O14" s="10">
        <v>0</v>
      </c>
      <c r="P14" s="10"/>
      <c r="Q14" s="10">
        <v>214405</v>
      </c>
      <c r="R14" s="10"/>
      <c r="S14" s="10">
        <v>3702</v>
      </c>
      <c r="T14" s="10"/>
      <c r="U14" s="10">
        <v>1231471010</v>
      </c>
      <c r="V14" s="10"/>
      <c r="W14" s="10">
        <v>789004632.50549996</v>
      </c>
      <c r="X14" s="10"/>
      <c r="Y14" s="12">
        <v>1.6838130358589897E-2</v>
      </c>
      <c r="Z14" s="10"/>
      <c r="AA14" s="10"/>
      <c r="AB14" s="10"/>
    </row>
    <row r="15" spans="1:28" ht="24.75">
      <c r="A15" s="2" t="s">
        <v>21</v>
      </c>
      <c r="C15" s="10">
        <v>61312</v>
      </c>
      <c r="D15" s="10"/>
      <c r="E15" s="10">
        <v>1166412000</v>
      </c>
      <c r="F15" s="10"/>
      <c r="G15" s="10">
        <v>1261606907.52</v>
      </c>
      <c r="H15" s="10"/>
      <c r="I15" s="10">
        <v>0</v>
      </c>
      <c r="J15" s="10"/>
      <c r="K15" s="10">
        <v>0</v>
      </c>
      <c r="L15" s="10"/>
      <c r="M15" s="10">
        <v>0</v>
      </c>
      <c r="N15" s="10"/>
      <c r="O15" s="10">
        <v>0</v>
      </c>
      <c r="P15" s="10"/>
      <c r="Q15" s="10">
        <v>61312</v>
      </c>
      <c r="R15" s="10"/>
      <c r="S15" s="10">
        <v>17880</v>
      </c>
      <c r="T15" s="10"/>
      <c r="U15" s="10">
        <v>1166412000</v>
      </c>
      <c r="V15" s="10"/>
      <c r="W15" s="10">
        <v>1089735821.5680001</v>
      </c>
      <c r="X15" s="10"/>
      <c r="Y15" s="12">
        <v>2.3256027992787656E-2</v>
      </c>
      <c r="Z15" s="10"/>
      <c r="AA15" s="10"/>
      <c r="AB15" s="10"/>
    </row>
    <row r="16" spans="1:28" ht="24.75">
      <c r="A16" s="2" t="s">
        <v>22</v>
      </c>
      <c r="C16" s="10">
        <v>164070</v>
      </c>
      <c r="D16" s="10"/>
      <c r="E16" s="10">
        <v>1919107273</v>
      </c>
      <c r="F16" s="10"/>
      <c r="G16" s="10">
        <v>1875578510.25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164070</v>
      </c>
      <c r="R16" s="10"/>
      <c r="S16" s="10">
        <v>8660</v>
      </c>
      <c r="T16" s="10"/>
      <c r="U16" s="10">
        <v>1919107273</v>
      </c>
      <c r="V16" s="10"/>
      <c r="W16" s="10">
        <v>1412392165.1099999</v>
      </c>
      <c r="X16" s="10"/>
      <c r="Y16" s="12">
        <v>3.0141829862332808E-2</v>
      </c>
      <c r="Z16" s="10"/>
      <c r="AA16" s="10"/>
      <c r="AB16" s="10"/>
    </row>
    <row r="17" spans="1:28" ht="24.75">
      <c r="A17" s="2" t="s">
        <v>23</v>
      </c>
      <c r="C17" s="10">
        <v>131093</v>
      </c>
      <c r="D17" s="10"/>
      <c r="E17" s="10">
        <v>482572252</v>
      </c>
      <c r="F17" s="10"/>
      <c r="G17" s="10">
        <v>638924622.57494998</v>
      </c>
      <c r="H17" s="10"/>
      <c r="I17" s="10">
        <v>0</v>
      </c>
      <c r="J17" s="10"/>
      <c r="K17" s="10">
        <v>0</v>
      </c>
      <c r="L17" s="10"/>
      <c r="M17" s="10">
        <v>0</v>
      </c>
      <c r="N17" s="10"/>
      <c r="O17" s="10">
        <v>0</v>
      </c>
      <c r="P17" s="10"/>
      <c r="Q17" s="10">
        <v>131093</v>
      </c>
      <c r="R17" s="10"/>
      <c r="S17" s="10">
        <v>4142</v>
      </c>
      <c r="T17" s="10"/>
      <c r="U17" s="10">
        <v>482572252</v>
      </c>
      <c r="V17" s="10"/>
      <c r="W17" s="10">
        <v>539756432.1243</v>
      </c>
      <c r="X17" s="10"/>
      <c r="Y17" s="12">
        <v>1.1518930043713006E-2</v>
      </c>
      <c r="Z17" s="10"/>
      <c r="AA17" s="10"/>
      <c r="AB17" s="10"/>
    </row>
    <row r="18" spans="1:28" ht="24.75">
      <c r="A18" s="2" t="s">
        <v>24</v>
      </c>
      <c r="C18" s="10">
        <v>321782</v>
      </c>
      <c r="D18" s="10"/>
      <c r="E18" s="10">
        <v>1513165207</v>
      </c>
      <c r="F18" s="10"/>
      <c r="G18" s="10">
        <v>1255159666.2204001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321782</v>
      </c>
      <c r="R18" s="10"/>
      <c r="S18" s="10">
        <v>3214</v>
      </c>
      <c r="T18" s="10"/>
      <c r="U18" s="10">
        <v>1513165207</v>
      </c>
      <c r="V18" s="10"/>
      <c r="W18" s="10">
        <v>1028053814.2794</v>
      </c>
      <c r="X18" s="10"/>
      <c r="Y18" s="12">
        <v>2.1939673643629001E-2</v>
      </c>
      <c r="Z18" s="10"/>
      <c r="AA18" s="10"/>
      <c r="AB18" s="10"/>
    </row>
    <row r="19" spans="1:28" ht="24.75">
      <c r="A19" s="2" t="s">
        <v>25</v>
      </c>
      <c r="C19" s="10">
        <v>23443</v>
      </c>
      <c r="D19" s="10"/>
      <c r="E19" s="10">
        <v>1166175018</v>
      </c>
      <c r="F19" s="10"/>
      <c r="G19" s="10">
        <v>1136046314.8125</v>
      </c>
      <c r="H19" s="10"/>
      <c r="I19" s="10">
        <v>0</v>
      </c>
      <c r="J19" s="10"/>
      <c r="K19" s="10">
        <v>0</v>
      </c>
      <c r="L19" s="10"/>
      <c r="M19" s="10">
        <v>0</v>
      </c>
      <c r="N19" s="10"/>
      <c r="O19" s="10">
        <v>0</v>
      </c>
      <c r="P19" s="10"/>
      <c r="Q19" s="10">
        <v>23443</v>
      </c>
      <c r="R19" s="10"/>
      <c r="S19" s="10">
        <v>45900</v>
      </c>
      <c r="T19" s="10"/>
      <c r="U19" s="10">
        <v>1166175018</v>
      </c>
      <c r="V19" s="10"/>
      <c r="W19" s="10">
        <v>1069631299.485</v>
      </c>
      <c r="X19" s="10"/>
      <c r="Y19" s="12">
        <v>2.2826977833024058E-2</v>
      </c>
      <c r="Z19" s="10"/>
      <c r="AA19" s="10"/>
      <c r="AB19" s="10"/>
    </row>
    <row r="20" spans="1:28" ht="24.75">
      <c r="A20" s="2" t="s">
        <v>26</v>
      </c>
      <c r="C20" s="10">
        <v>206342</v>
      </c>
      <c r="D20" s="10"/>
      <c r="E20" s="10">
        <v>2032443834</v>
      </c>
      <c r="F20" s="10"/>
      <c r="G20" s="10">
        <v>2654178590.3940001</v>
      </c>
      <c r="H20" s="10"/>
      <c r="I20" s="10">
        <v>0</v>
      </c>
      <c r="J20" s="10"/>
      <c r="K20" s="10">
        <v>0</v>
      </c>
      <c r="L20" s="10"/>
      <c r="M20" s="10">
        <v>0</v>
      </c>
      <c r="N20" s="10"/>
      <c r="O20" s="10">
        <v>0</v>
      </c>
      <c r="P20" s="10"/>
      <c r="Q20" s="10">
        <v>206342</v>
      </c>
      <c r="R20" s="10"/>
      <c r="S20" s="10">
        <v>12380</v>
      </c>
      <c r="T20" s="10"/>
      <c r="U20" s="10">
        <v>2032443834</v>
      </c>
      <c r="V20" s="10"/>
      <c r="W20" s="10">
        <v>2539314601.9380002</v>
      </c>
      <c r="X20" s="10"/>
      <c r="Y20" s="12">
        <v>5.4191456586415929E-2</v>
      </c>
      <c r="Z20" s="10"/>
      <c r="AA20" s="10"/>
      <c r="AB20" s="10"/>
    </row>
    <row r="21" spans="1:28" ht="24.75">
      <c r="A21" s="2" t="s">
        <v>27</v>
      </c>
      <c r="C21" s="10">
        <v>98701</v>
      </c>
      <c r="D21" s="10"/>
      <c r="E21" s="10">
        <v>1503516076</v>
      </c>
      <c r="F21" s="10"/>
      <c r="G21" s="10">
        <v>1281365301.3929999</v>
      </c>
      <c r="H21" s="10"/>
      <c r="I21" s="10">
        <v>32689</v>
      </c>
      <c r="J21" s="10"/>
      <c r="K21" s="10">
        <v>381172632</v>
      </c>
      <c r="L21" s="10"/>
      <c r="M21" s="10">
        <v>0</v>
      </c>
      <c r="N21" s="10"/>
      <c r="O21" s="10">
        <v>0</v>
      </c>
      <c r="P21" s="10"/>
      <c r="Q21" s="10">
        <v>131390</v>
      </c>
      <c r="R21" s="10"/>
      <c r="S21" s="10">
        <v>11620</v>
      </c>
      <c r="T21" s="10"/>
      <c r="U21" s="10">
        <v>1884688708</v>
      </c>
      <c r="V21" s="10"/>
      <c r="W21" s="10">
        <v>1517667626.79</v>
      </c>
      <c r="X21" s="10"/>
      <c r="Y21" s="12">
        <v>3.2388511154557313E-2</v>
      </c>
      <c r="Z21" s="10"/>
      <c r="AA21" s="10"/>
      <c r="AB21" s="10"/>
    </row>
    <row r="22" spans="1:28" ht="24.75">
      <c r="A22" s="2" t="s">
        <v>28</v>
      </c>
      <c r="C22" s="10">
        <v>29411</v>
      </c>
      <c r="D22" s="10"/>
      <c r="E22" s="10">
        <v>915512629</v>
      </c>
      <c r="F22" s="10"/>
      <c r="G22" s="10">
        <v>1021798359.0225</v>
      </c>
      <c r="H22" s="10"/>
      <c r="I22" s="10">
        <v>18868</v>
      </c>
      <c r="J22" s="10"/>
      <c r="K22" s="10">
        <v>660979622</v>
      </c>
      <c r="L22" s="10"/>
      <c r="M22" s="10">
        <v>0</v>
      </c>
      <c r="N22" s="10"/>
      <c r="O22" s="10">
        <v>0</v>
      </c>
      <c r="P22" s="10"/>
      <c r="Q22" s="10">
        <v>48279</v>
      </c>
      <c r="R22" s="10"/>
      <c r="S22" s="10">
        <v>31900</v>
      </c>
      <c r="T22" s="10"/>
      <c r="U22" s="10">
        <v>1576492251</v>
      </c>
      <c r="V22" s="10"/>
      <c r="W22" s="10">
        <v>1530936504.405</v>
      </c>
      <c r="X22" s="10"/>
      <c r="Y22" s="12">
        <v>3.2671681977374994E-2</v>
      </c>
      <c r="Z22" s="10"/>
      <c r="AA22" s="10"/>
      <c r="AB22" s="10"/>
    </row>
    <row r="23" spans="1:28" ht="24.75">
      <c r="A23" s="2" t="s">
        <v>29</v>
      </c>
      <c r="C23" s="10">
        <v>87951</v>
      </c>
      <c r="D23" s="10"/>
      <c r="E23" s="10">
        <v>1470144727</v>
      </c>
      <c r="F23" s="10"/>
      <c r="G23" s="10">
        <v>1443431187.4905</v>
      </c>
      <c r="H23" s="10"/>
      <c r="I23" s="10">
        <v>0</v>
      </c>
      <c r="J23" s="10"/>
      <c r="K23" s="10">
        <v>0</v>
      </c>
      <c r="L23" s="10"/>
      <c r="M23" s="10">
        <v>0</v>
      </c>
      <c r="N23" s="10"/>
      <c r="O23" s="10">
        <v>0</v>
      </c>
      <c r="P23" s="10"/>
      <c r="Q23" s="10">
        <v>87951</v>
      </c>
      <c r="R23" s="10"/>
      <c r="S23" s="10">
        <v>17180</v>
      </c>
      <c r="T23" s="10"/>
      <c r="U23" s="10">
        <v>1470144727</v>
      </c>
      <c r="V23" s="10"/>
      <c r="W23" s="10">
        <v>1502007740.829</v>
      </c>
      <c r="X23" s="10"/>
      <c r="Y23" s="12">
        <v>3.2054313875671078E-2</v>
      </c>
      <c r="Z23" s="10"/>
      <c r="AA23" s="10"/>
      <c r="AB23" s="10"/>
    </row>
    <row r="24" spans="1:28" ht="24.75">
      <c r="A24" s="2" t="s">
        <v>30</v>
      </c>
      <c r="C24" s="10">
        <v>203964</v>
      </c>
      <c r="D24" s="10"/>
      <c r="E24" s="10">
        <v>1278682808</v>
      </c>
      <c r="F24" s="10"/>
      <c r="G24" s="10">
        <v>1403032866.2639999</v>
      </c>
      <c r="H24" s="10"/>
      <c r="I24" s="10">
        <v>0</v>
      </c>
      <c r="J24" s="10"/>
      <c r="K24" s="10">
        <v>0</v>
      </c>
      <c r="L24" s="10"/>
      <c r="M24" s="10">
        <v>0</v>
      </c>
      <c r="N24" s="10"/>
      <c r="O24" s="10">
        <v>0</v>
      </c>
      <c r="P24" s="10"/>
      <c r="Q24" s="10">
        <v>203964</v>
      </c>
      <c r="R24" s="10"/>
      <c r="S24" s="10">
        <v>5820</v>
      </c>
      <c r="T24" s="10"/>
      <c r="U24" s="10">
        <v>1278682808</v>
      </c>
      <c r="V24" s="10"/>
      <c r="W24" s="10">
        <v>1180007410.6440001</v>
      </c>
      <c r="X24" s="10"/>
      <c r="Y24" s="12">
        <v>2.5182511972624302E-2</v>
      </c>
      <c r="Z24" s="10"/>
      <c r="AA24" s="10"/>
      <c r="AB24" s="10"/>
    </row>
    <row r="25" spans="1:28" ht="24.75">
      <c r="A25" s="2" t="s">
        <v>31</v>
      </c>
      <c r="C25" s="10">
        <v>36484</v>
      </c>
      <c r="D25" s="10"/>
      <c r="E25" s="10">
        <v>696471219</v>
      </c>
      <c r="F25" s="10"/>
      <c r="G25" s="10">
        <v>584985412.82599998</v>
      </c>
      <c r="H25" s="10"/>
      <c r="I25" s="10">
        <v>0</v>
      </c>
      <c r="J25" s="10"/>
      <c r="K25" s="10">
        <v>0</v>
      </c>
      <c r="L25" s="10"/>
      <c r="M25" s="10">
        <v>0</v>
      </c>
      <c r="N25" s="10"/>
      <c r="O25" s="10">
        <v>0</v>
      </c>
      <c r="P25" s="10"/>
      <c r="Q25" s="10">
        <v>36484</v>
      </c>
      <c r="R25" s="10"/>
      <c r="S25" s="10">
        <v>14120</v>
      </c>
      <c r="T25" s="10"/>
      <c r="U25" s="10">
        <v>696471219</v>
      </c>
      <c r="V25" s="10"/>
      <c r="W25" s="10">
        <v>512088902</v>
      </c>
      <c r="X25" s="10"/>
      <c r="Y25" s="12">
        <v>1.0928478136653062E-2</v>
      </c>
      <c r="Z25" s="10"/>
      <c r="AA25" s="10"/>
      <c r="AB25" s="10"/>
    </row>
    <row r="26" spans="1:28" ht="24.75">
      <c r="A26" s="2" t="s">
        <v>32</v>
      </c>
      <c r="C26" s="10">
        <v>63765</v>
      </c>
      <c r="D26" s="10"/>
      <c r="E26" s="10">
        <v>1701301107</v>
      </c>
      <c r="F26" s="10"/>
      <c r="G26" s="10">
        <v>1956713417.9775</v>
      </c>
      <c r="H26" s="10"/>
      <c r="I26" s="10">
        <v>0</v>
      </c>
      <c r="J26" s="10"/>
      <c r="K26" s="10">
        <v>0</v>
      </c>
      <c r="L26" s="10"/>
      <c r="M26" s="10">
        <v>0</v>
      </c>
      <c r="N26" s="10"/>
      <c r="O26" s="10">
        <v>0</v>
      </c>
      <c r="P26" s="10"/>
      <c r="Q26" s="10">
        <v>63765</v>
      </c>
      <c r="R26" s="10"/>
      <c r="S26" s="10">
        <v>29760</v>
      </c>
      <c r="T26" s="10"/>
      <c r="U26" s="10">
        <v>1701301107</v>
      </c>
      <c r="V26" s="10"/>
      <c r="W26" s="10">
        <v>1886355403.9200001</v>
      </c>
      <c r="X26" s="10"/>
      <c r="Y26" s="12">
        <v>4.0256668827117502E-2</v>
      </c>
      <c r="Z26" s="10"/>
      <c r="AA26" s="10"/>
      <c r="AB26" s="10"/>
    </row>
    <row r="27" spans="1:28" ht="24.75">
      <c r="A27" s="2" t="s">
        <v>33</v>
      </c>
      <c r="C27" s="10">
        <v>52547</v>
      </c>
      <c r="D27" s="10"/>
      <c r="E27" s="10">
        <v>788113558</v>
      </c>
      <c r="F27" s="10"/>
      <c r="G27" s="10">
        <v>1688214041.7119999</v>
      </c>
      <c r="H27" s="10"/>
      <c r="I27" s="10">
        <v>0</v>
      </c>
      <c r="J27" s="10"/>
      <c r="K27" s="10">
        <v>0</v>
      </c>
      <c r="L27" s="10"/>
      <c r="M27" s="10">
        <v>0</v>
      </c>
      <c r="N27" s="10"/>
      <c r="O27" s="10">
        <v>0</v>
      </c>
      <c r="P27" s="10"/>
      <c r="Q27" s="10">
        <v>52547</v>
      </c>
      <c r="R27" s="10"/>
      <c r="S27" s="10">
        <v>28040</v>
      </c>
      <c r="T27" s="10"/>
      <c r="U27" s="10">
        <v>788113558</v>
      </c>
      <c r="V27" s="10"/>
      <c r="W27" s="10">
        <v>1464651043.6140001</v>
      </c>
      <c r="X27" s="10"/>
      <c r="Y27" s="12">
        <v>3.1257085429147152E-2</v>
      </c>
      <c r="Z27" s="10"/>
      <c r="AA27" s="10"/>
      <c r="AB27" s="10"/>
    </row>
    <row r="28" spans="1:28" ht="24.75">
      <c r="A28" s="2" t="s">
        <v>34</v>
      </c>
      <c r="C28" s="10">
        <v>273552</v>
      </c>
      <c r="D28" s="10"/>
      <c r="E28" s="10">
        <v>1014937459</v>
      </c>
      <c r="F28" s="10"/>
      <c r="G28" s="10">
        <v>916113187.70640004</v>
      </c>
      <c r="H28" s="10"/>
      <c r="I28" s="10">
        <v>0</v>
      </c>
      <c r="J28" s="10"/>
      <c r="K28" s="10">
        <v>0</v>
      </c>
      <c r="L28" s="10"/>
      <c r="M28" s="10">
        <v>0</v>
      </c>
      <c r="N28" s="10"/>
      <c r="O28" s="10">
        <v>0</v>
      </c>
      <c r="P28" s="10"/>
      <c r="Q28" s="10">
        <v>273552</v>
      </c>
      <c r="R28" s="10"/>
      <c r="S28" s="10">
        <v>3102</v>
      </c>
      <c r="T28" s="10"/>
      <c r="U28" s="10">
        <v>1014937459</v>
      </c>
      <c r="V28" s="10"/>
      <c r="W28" s="10">
        <v>843509382.09119999</v>
      </c>
      <c r="X28" s="10"/>
      <c r="Y28" s="12">
        <v>1.8001315010335167E-2</v>
      </c>
      <c r="Z28" s="10"/>
      <c r="AA28" s="10"/>
      <c r="AB28" s="10"/>
    </row>
    <row r="29" spans="1:28" ht="24.75">
      <c r="A29" s="2" t="s">
        <v>35</v>
      </c>
      <c r="C29" s="10">
        <v>468278</v>
      </c>
      <c r="D29" s="10"/>
      <c r="E29" s="10">
        <v>1757527448</v>
      </c>
      <c r="F29" s="10"/>
      <c r="G29" s="10">
        <v>2387972656.467</v>
      </c>
      <c r="H29" s="10"/>
      <c r="I29" s="10">
        <v>0</v>
      </c>
      <c r="J29" s="10"/>
      <c r="K29" s="10">
        <v>0</v>
      </c>
      <c r="L29" s="10"/>
      <c r="M29" s="10">
        <v>0</v>
      </c>
      <c r="N29" s="10"/>
      <c r="O29" s="10">
        <v>0</v>
      </c>
      <c r="P29" s="10"/>
      <c r="Q29" s="10">
        <v>468278</v>
      </c>
      <c r="R29" s="10"/>
      <c r="S29" s="10">
        <v>4055</v>
      </c>
      <c r="T29" s="10"/>
      <c r="U29" s="10">
        <v>1757527448</v>
      </c>
      <c r="V29" s="10"/>
      <c r="W29" s="10">
        <v>1887569029.6245</v>
      </c>
      <c r="X29" s="10"/>
      <c r="Y29" s="12">
        <v>4.0282568786353494E-2</v>
      </c>
      <c r="Z29" s="10"/>
      <c r="AA29" s="10"/>
      <c r="AB29" s="10"/>
    </row>
    <row r="30" spans="1:28" ht="24.75" thickBot="1">
      <c r="C30" s="10"/>
      <c r="D30" s="10"/>
      <c r="E30" s="11">
        <f>SUM(E9:E29)</f>
        <v>26538997601</v>
      </c>
      <c r="F30" s="10"/>
      <c r="G30" s="11">
        <f>SUM(G9:G29)</f>
        <v>28580127989.131248</v>
      </c>
      <c r="H30" s="10"/>
      <c r="I30" s="10"/>
      <c r="J30" s="10"/>
      <c r="K30" s="11">
        <f>SUM(K9:K29)</f>
        <v>1730815046</v>
      </c>
      <c r="L30" s="10"/>
      <c r="M30" s="10"/>
      <c r="N30" s="10"/>
      <c r="O30" s="11">
        <f>SUM(O9:O29)</f>
        <v>0</v>
      </c>
      <c r="P30" s="10"/>
      <c r="Q30" s="10"/>
      <c r="R30" s="10"/>
      <c r="S30" s="10"/>
      <c r="T30" s="10"/>
      <c r="U30" s="11">
        <f>SUM(U9:U29)</f>
        <v>28269812647</v>
      </c>
      <c r="V30" s="10"/>
      <c r="W30" s="11">
        <f>SUM(W9:W29)</f>
        <v>27236685817.714397</v>
      </c>
      <c r="X30" s="10"/>
      <c r="Y30" s="13">
        <f>SUM(Y9:Y29)</f>
        <v>0.5812575080418505</v>
      </c>
      <c r="Z30" s="10"/>
      <c r="AA30" s="10"/>
      <c r="AB30" s="10"/>
    </row>
    <row r="31" spans="1:28" ht="24.75" thickTop="1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F1" workbookViewId="0">
      <selection activeCell="Q15" sqref="Q15:AK17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>
      <c r="A6" s="21" t="s">
        <v>37</v>
      </c>
      <c r="B6" s="21" t="s">
        <v>37</v>
      </c>
      <c r="C6" s="21" t="s">
        <v>37</v>
      </c>
      <c r="D6" s="21" t="s">
        <v>37</v>
      </c>
      <c r="E6" s="21" t="s">
        <v>37</v>
      </c>
      <c r="F6" s="21" t="s">
        <v>37</v>
      </c>
      <c r="G6" s="21" t="s">
        <v>37</v>
      </c>
      <c r="H6" s="21" t="s">
        <v>37</v>
      </c>
      <c r="I6" s="21" t="s">
        <v>37</v>
      </c>
      <c r="J6" s="21" t="s">
        <v>37</v>
      </c>
      <c r="K6" s="21" t="s">
        <v>37</v>
      </c>
      <c r="L6" s="21" t="s">
        <v>37</v>
      </c>
      <c r="M6" s="21" t="s">
        <v>37</v>
      </c>
      <c r="O6" s="21" t="s">
        <v>143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0" t="s">
        <v>38</v>
      </c>
      <c r="C7" s="20" t="s">
        <v>39</v>
      </c>
      <c r="E7" s="20" t="s">
        <v>40</v>
      </c>
      <c r="G7" s="20" t="s">
        <v>41</v>
      </c>
      <c r="I7" s="20" t="s">
        <v>42</v>
      </c>
      <c r="K7" s="20" t="s">
        <v>43</v>
      </c>
      <c r="M7" s="20" t="s">
        <v>36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44</v>
      </c>
      <c r="AG7" s="20" t="s">
        <v>8</v>
      </c>
      <c r="AI7" s="20" t="s">
        <v>9</v>
      </c>
      <c r="AK7" s="20" t="s">
        <v>13</v>
      </c>
    </row>
    <row r="8" spans="1:37" ht="24.75">
      <c r="A8" s="21" t="s">
        <v>38</v>
      </c>
      <c r="C8" s="21" t="s">
        <v>39</v>
      </c>
      <c r="E8" s="21" t="s">
        <v>40</v>
      </c>
      <c r="G8" s="21" t="s">
        <v>41</v>
      </c>
      <c r="I8" s="21" t="s">
        <v>42</v>
      </c>
      <c r="K8" s="21" t="s">
        <v>43</v>
      </c>
      <c r="M8" s="21" t="s">
        <v>36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44</v>
      </c>
      <c r="AG8" s="21" t="s">
        <v>8</v>
      </c>
      <c r="AI8" s="21" t="s">
        <v>9</v>
      </c>
      <c r="AK8" s="21" t="s">
        <v>13</v>
      </c>
    </row>
    <row r="9" spans="1:37">
      <c r="A9" s="1" t="s">
        <v>45</v>
      </c>
      <c r="C9" s="4" t="s">
        <v>46</v>
      </c>
      <c r="D9" s="4"/>
      <c r="E9" s="4" t="s">
        <v>46</v>
      </c>
      <c r="F9" s="4"/>
      <c r="G9" s="4" t="s">
        <v>47</v>
      </c>
      <c r="H9" s="4"/>
      <c r="I9" s="4" t="s">
        <v>48</v>
      </c>
      <c r="J9" s="4"/>
      <c r="K9" s="8">
        <v>0</v>
      </c>
      <c r="L9" s="4"/>
      <c r="M9" s="8">
        <v>0</v>
      </c>
      <c r="N9" s="4"/>
      <c r="O9" s="8">
        <v>6015</v>
      </c>
      <c r="P9" s="4"/>
      <c r="Q9" s="8">
        <v>3997165446</v>
      </c>
      <c r="R9" s="4"/>
      <c r="S9" s="8">
        <v>4401400153</v>
      </c>
      <c r="T9" s="4"/>
      <c r="U9" s="8">
        <v>0</v>
      </c>
      <c r="V9" s="4"/>
      <c r="W9" s="8">
        <v>0</v>
      </c>
      <c r="X9" s="4"/>
      <c r="Y9" s="8">
        <v>0</v>
      </c>
      <c r="Z9" s="4"/>
      <c r="AA9" s="8">
        <v>0</v>
      </c>
      <c r="AB9" s="4"/>
      <c r="AC9" s="8">
        <v>6015</v>
      </c>
      <c r="AD9" s="4"/>
      <c r="AE9" s="8">
        <v>744310</v>
      </c>
      <c r="AF9" s="4"/>
      <c r="AG9" s="8">
        <v>3997165446</v>
      </c>
      <c r="AH9" s="4"/>
      <c r="AI9" s="8">
        <v>4476213191</v>
      </c>
      <c r="AJ9" s="4"/>
      <c r="AK9" s="12">
        <v>9.5526766363689244E-2</v>
      </c>
    </row>
    <row r="10" spans="1:37">
      <c r="A10" s="1" t="s">
        <v>49</v>
      </c>
      <c r="C10" s="4" t="s">
        <v>46</v>
      </c>
      <c r="D10" s="4"/>
      <c r="E10" s="4" t="s">
        <v>46</v>
      </c>
      <c r="F10" s="4"/>
      <c r="G10" s="4" t="s">
        <v>50</v>
      </c>
      <c r="H10" s="4"/>
      <c r="I10" s="4" t="s">
        <v>51</v>
      </c>
      <c r="J10" s="4"/>
      <c r="K10" s="8">
        <v>0</v>
      </c>
      <c r="L10" s="4"/>
      <c r="M10" s="8">
        <v>0</v>
      </c>
      <c r="N10" s="4"/>
      <c r="O10" s="8">
        <v>3339</v>
      </c>
      <c r="P10" s="4"/>
      <c r="Q10" s="8">
        <v>2599987510</v>
      </c>
      <c r="R10" s="4"/>
      <c r="S10" s="8">
        <v>2983323134</v>
      </c>
      <c r="T10" s="4"/>
      <c r="U10" s="8">
        <v>0</v>
      </c>
      <c r="V10" s="4"/>
      <c r="W10" s="8">
        <v>0</v>
      </c>
      <c r="X10" s="4"/>
      <c r="Y10" s="8">
        <v>0</v>
      </c>
      <c r="Z10" s="4"/>
      <c r="AA10" s="8">
        <v>0</v>
      </c>
      <c r="AB10" s="4"/>
      <c r="AC10" s="8">
        <v>3339</v>
      </c>
      <c r="AD10" s="4"/>
      <c r="AE10" s="8">
        <v>910230</v>
      </c>
      <c r="AF10" s="4"/>
      <c r="AG10" s="8">
        <v>2599987510</v>
      </c>
      <c r="AH10" s="4"/>
      <c r="AI10" s="8">
        <v>3038707104</v>
      </c>
      <c r="AJ10" s="4"/>
      <c r="AK10" s="12">
        <v>6.4848980894124872E-2</v>
      </c>
    </row>
    <row r="11" spans="1:37">
      <c r="A11" s="1" t="s">
        <v>52</v>
      </c>
      <c r="C11" s="4" t="s">
        <v>46</v>
      </c>
      <c r="D11" s="4"/>
      <c r="E11" s="4" t="s">
        <v>46</v>
      </c>
      <c r="F11" s="4"/>
      <c r="G11" s="4" t="s">
        <v>53</v>
      </c>
      <c r="H11" s="4"/>
      <c r="I11" s="4" t="s">
        <v>54</v>
      </c>
      <c r="J11" s="4"/>
      <c r="K11" s="8">
        <v>0</v>
      </c>
      <c r="L11" s="4"/>
      <c r="M11" s="8">
        <v>0</v>
      </c>
      <c r="N11" s="4"/>
      <c r="O11" s="8">
        <v>2960</v>
      </c>
      <c r="P11" s="4"/>
      <c r="Q11" s="8">
        <v>2252414784</v>
      </c>
      <c r="R11" s="4"/>
      <c r="S11" s="8">
        <v>2615425868</v>
      </c>
      <c r="T11" s="4"/>
      <c r="U11" s="8">
        <v>0</v>
      </c>
      <c r="V11" s="4"/>
      <c r="W11" s="8">
        <v>0</v>
      </c>
      <c r="X11" s="4"/>
      <c r="Y11" s="8">
        <v>0</v>
      </c>
      <c r="Z11" s="4"/>
      <c r="AA11" s="8">
        <v>0</v>
      </c>
      <c r="AB11" s="4"/>
      <c r="AC11" s="8">
        <v>2960</v>
      </c>
      <c r="AD11" s="4"/>
      <c r="AE11" s="8">
        <v>899860</v>
      </c>
      <c r="AF11" s="4"/>
      <c r="AG11" s="8">
        <v>2252414784</v>
      </c>
      <c r="AH11" s="4"/>
      <c r="AI11" s="8">
        <v>2663102825</v>
      </c>
      <c r="AJ11" s="4"/>
      <c r="AK11" s="12">
        <v>5.6833218308596473E-2</v>
      </c>
    </row>
    <row r="12" spans="1:37">
      <c r="A12" s="1" t="s">
        <v>55</v>
      </c>
      <c r="C12" s="4" t="s">
        <v>46</v>
      </c>
      <c r="D12" s="4"/>
      <c r="E12" s="4" t="s">
        <v>46</v>
      </c>
      <c r="F12" s="4"/>
      <c r="G12" s="4" t="s">
        <v>56</v>
      </c>
      <c r="H12" s="4"/>
      <c r="I12" s="4" t="s">
        <v>57</v>
      </c>
      <c r="J12" s="4"/>
      <c r="K12" s="8">
        <v>0</v>
      </c>
      <c r="L12" s="4"/>
      <c r="M12" s="8">
        <v>0</v>
      </c>
      <c r="N12" s="4"/>
      <c r="O12" s="8">
        <v>4540</v>
      </c>
      <c r="P12" s="4"/>
      <c r="Q12" s="8">
        <v>2474748464</v>
      </c>
      <c r="R12" s="4"/>
      <c r="S12" s="8">
        <v>2907206773</v>
      </c>
      <c r="T12" s="4"/>
      <c r="U12" s="8">
        <v>0</v>
      </c>
      <c r="V12" s="4"/>
      <c r="W12" s="8">
        <v>0</v>
      </c>
      <c r="X12" s="4"/>
      <c r="Y12" s="8">
        <v>0</v>
      </c>
      <c r="Z12" s="4"/>
      <c r="AA12" s="8">
        <v>0</v>
      </c>
      <c r="AB12" s="4"/>
      <c r="AC12" s="8">
        <v>4540</v>
      </c>
      <c r="AD12" s="4"/>
      <c r="AE12" s="8">
        <v>649430</v>
      </c>
      <c r="AF12" s="4"/>
      <c r="AG12" s="8">
        <v>2474748464</v>
      </c>
      <c r="AH12" s="4"/>
      <c r="AI12" s="8">
        <v>2947877800</v>
      </c>
      <c r="AJ12" s="4"/>
      <c r="AK12" s="12">
        <v>6.2910594732467795E-2</v>
      </c>
    </row>
    <row r="13" spans="1:37">
      <c r="A13" s="1" t="s">
        <v>58</v>
      </c>
      <c r="C13" s="4" t="s">
        <v>46</v>
      </c>
      <c r="D13" s="4"/>
      <c r="E13" s="4" t="s">
        <v>46</v>
      </c>
      <c r="F13" s="4"/>
      <c r="G13" s="4" t="s">
        <v>59</v>
      </c>
      <c r="H13" s="4"/>
      <c r="I13" s="4" t="s">
        <v>60</v>
      </c>
      <c r="J13" s="4"/>
      <c r="K13" s="8">
        <v>0</v>
      </c>
      <c r="L13" s="4"/>
      <c r="M13" s="8">
        <v>0</v>
      </c>
      <c r="N13" s="4"/>
      <c r="O13" s="8">
        <v>2350</v>
      </c>
      <c r="P13" s="4"/>
      <c r="Q13" s="8">
        <v>1748753902</v>
      </c>
      <c r="R13" s="4"/>
      <c r="S13" s="8">
        <v>1972302955</v>
      </c>
      <c r="T13" s="4"/>
      <c r="U13" s="8">
        <v>0</v>
      </c>
      <c r="V13" s="4"/>
      <c r="W13" s="8">
        <v>0</v>
      </c>
      <c r="X13" s="4"/>
      <c r="Y13" s="8">
        <v>0</v>
      </c>
      <c r="Z13" s="4"/>
      <c r="AA13" s="8">
        <v>0</v>
      </c>
      <c r="AB13" s="4"/>
      <c r="AC13" s="8">
        <v>2350</v>
      </c>
      <c r="AD13" s="4"/>
      <c r="AE13" s="8">
        <v>854480</v>
      </c>
      <c r="AF13" s="4"/>
      <c r="AG13" s="8">
        <v>1748753902</v>
      </c>
      <c r="AH13" s="4"/>
      <c r="AI13" s="8">
        <v>2007664044</v>
      </c>
      <c r="AJ13" s="4"/>
      <c r="AK13" s="12">
        <v>4.2845513823887606E-2</v>
      </c>
    </row>
    <row r="14" spans="1:37" ht="24.75" thickBo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4">
        <f>SUM(Q9:Q13)</f>
        <v>13073070106</v>
      </c>
      <c r="R14" s="4"/>
      <c r="S14" s="14">
        <f>SUM(S9:S13)</f>
        <v>14879658883</v>
      </c>
      <c r="T14" s="4"/>
      <c r="U14" s="4"/>
      <c r="V14" s="4"/>
      <c r="W14" s="14">
        <f>SUM(W9:W13)</f>
        <v>0</v>
      </c>
      <c r="X14" s="4"/>
      <c r="Y14" s="4"/>
      <c r="Z14" s="4"/>
      <c r="AA14" s="14">
        <f>SUM(AA9:AA13)</f>
        <v>0</v>
      </c>
      <c r="AB14" s="4"/>
      <c r="AC14" s="4"/>
      <c r="AD14" s="4"/>
      <c r="AE14" s="4"/>
      <c r="AF14" s="4"/>
      <c r="AG14" s="14">
        <f>SUM(AG9:AG13)</f>
        <v>13073070106</v>
      </c>
      <c r="AH14" s="4"/>
      <c r="AI14" s="14">
        <f>SUM(AI9:AI13)</f>
        <v>15133564964</v>
      </c>
      <c r="AJ14" s="4"/>
      <c r="AK14" s="15">
        <f>SUM(AK9:AK13)</f>
        <v>0.32296507412276604</v>
      </c>
    </row>
    <row r="15" spans="1:37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8"/>
      <c r="R15" s="4"/>
      <c r="S15" s="8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/>
      <c r="AH15" s="4"/>
      <c r="AI15" s="8"/>
      <c r="AJ15" s="4"/>
      <c r="AK15" s="4"/>
    </row>
    <row r="16" spans="1:37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/>
      <c r="AK16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8:S9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9.7109375" style="1" customWidth="1"/>
    <col min="12" max="12" width="1" style="1" customWidth="1"/>
    <col min="13" max="13" width="16.5703125" style="1" customWidth="1"/>
    <col min="14" max="14" width="1" style="1" customWidth="1"/>
    <col min="15" max="15" width="16" style="1" customWidth="1"/>
    <col min="16" max="16" width="1" style="1" customWidth="1"/>
    <col min="17" max="17" width="15.7109375" style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0" t="s">
        <v>62</v>
      </c>
      <c r="C6" s="21" t="s">
        <v>63</v>
      </c>
      <c r="D6" s="21" t="s">
        <v>63</v>
      </c>
      <c r="E6" s="21" t="s">
        <v>63</v>
      </c>
      <c r="F6" s="21" t="s">
        <v>63</v>
      </c>
      <c r="G6" s="21" t="s">
        <v>63</v>
      </c>
      <c r="H6" s="21" t="s">
        <v>63</v>
      </c>
      <c r="I6" s="21" t="s">
        <v>63</v>
      </c>
      <c r="K6" s="21" t="s">
        <v>143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>
      <c r="A7" s="21" t="s">
        <v>62</v>
      </c>
      <c r="C7" s="21" t="s">
        <v>64</v>
      </c>
      <c r="E7" s="21" t="s">
        <v>65</v>
      </c>
      <c r="G7" s="21" t="s">
        <v>66</v>
      </c>
      <c r="I7" s="21" t="s">
        <v>43</v>
      </c>
      <c r="K7" s="21" t="s">
        <v>67</v>
      </c>
      <c r="M7" s="21" t="s">
        <v>68</v>
      </c>
      <c r="O7" s="21" t="s">
        <v>69</v>
      </c>
      <c r="Q7" s="21" t="s">
        <v>67</v>
      </c>
      <c r="S7" s="21" t="s">
        <v>61</v>
      </c>
    </row>
    <row r="8" spans="1:19">
      <c r="A8" s="1" t="s">
        <v>70</v>
      </c>
      <c r="C8" s="4" t="s">
        <v>71</v>
      </c>
      <c r="E8" s="4" t="s">
        <v>72</v>
      </c>
      <c r="F8" s="4"/>
      <c r="G8" s="4" t="s">
        <v>73</v>
      </c>
      <c r="H8" s="4"/>
      <c r="I8" s="8">
        <v>8</v>
      </c>
      <c r="K8" s="8">
        <v>1036115719</v>
      </c>
      <c r="L8" s="4"/>
      <c r="M8" s="8">
        <v>1524067028</v>
      </c>
      <c r="N8" s="4"/>
      <c r="O8" s="8">
        <v>2000250000</v>
      </c>
      <c r="P8" s="4"/>
      <c r="Q8" s="8">
        <v>559932747</v>
      </c>
      <c r="S8" s="12">
        <v>1.1949512331872922E-2</v>
      </c>
    </row>
    <row r="9" spans="1:19">
      <c r="A9" s="1" t="s">
        <v>74</v>
      </c>
      <c r="C9" s="4" t="s">
        <v>75</v>
      </c>
      <c r="E9" s="4" t="s">
        <v>72</v>
      </c>
      <c r="F9" s="4"/>
      <c r="G9" s="4" t="s">
        <v>76</v>
      </c>
      <c r="H9" s="4"/>
      <c r="I9" s="8">
        <v>8</v>
      </c>
      <c r="K9" s="8">
        <v>964101</v>
      </c>
      <c r="L9" s="4"/>
      <c r="M9" s="8">
        <v>2419856150</v>
      </c>
      <c r="N9" s="4"/>
      <c r="O9" s="8">
        <v>2285658154</v>
      </c>
      <c r="P9" s="4"/>
      <c r="Q9" s="8">
        <v>135162097</v>
      </c>
      <c r="S9" s="12">
        <v>2.8844913135671704E-3</v>
      </c>
    </row>
    <row r="10" spans="1:19" ht="24.75" thickBot="1">
      <c r="C10" s="4"/>
      <c r="K10" s="14">
        <f>SUM(K8:K9)</f>
        <v>1037079820</v>
      </c>
      <c r="L10" s="4"/>
      <c r="M10" s="14">
        <f>SUM(M8:M9)</f>
        <v>3943923178</v>
      </c>
      <c r="N10" s="4"/>
      <c r="O10" s="14">
        <f>SUM(O8:O9)</f>
        <v>4285908154</v>
      </c>
      <c r="P10" s="4"/>
      <c r="Q10" s="14">
        <f>SUM(Q8:Q9)</f>
        <v>695094844</v>
      </c>
      <c r="S10" s="13">
        <f>SUM(S8:S9)</f>
        <v>1.4834003645440092E-2</v>
      </c>
    </row>
    <row r="11" spans="1:19" ht="24.75" thickTop="1"/>
  </sheetData>
  <mergeCells count="17">
    <mergeCell ref="I7"/>
    <mergeCell ref="C6:I6"/>
    <mergeCell ref="A3:S3"/>
    <mergeCell ref="A4:S4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1"/>
  <sheetViews>
    <sheetView rightToLeft="1" workbookViewId="0">
      <selection activeCell="G17" sqref="G17"/>
    </sheetView>
  </sheetViews>
  <sheetFormatPr defaultRowHeight="24"/>
  <cols>
    <col min="1" max="1" width="2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5.5703125" style="1" bestFit="1" customWidth="1"/>
    <col min="11" max="16384" width="9.140625" style="1"/>
  </cols>
  <sheetData>
    <row r="2" spans="1:10" ht="24.75">
      <c r="A2" s="22" t="s">
        <v>0</v>
      </c>
      <c r="B2" s="22"/>
      <c r="C2" s="22"/>
      <c r="D2" s="22"/>
      <c r="E2" s="22"/>
      <c r="F2" s="22"/>
      <c r="G2" s="22"/>
    </row>
    <row r="3" spans="1:10" ht="24.75">
      <c r="A3" s="22" t="s">
        <v>77</v>
      </c>
      <c r="B3" s="22"/>
      <c r="C3" s="22"/>
      <c r="D3" s="22"/>
      <c r="E3" s="22"/>
      <c r="F3" s="22"/>
      <c r="G3" s="22"/>
    </row>
    <row r="4" spans="1:10" ht="24.75">
      <c r="A4" s="22" t="s">
        <v>2</v>
      </c>
      <c r="B4" s="22"/>
      <c r="C4" s="22"/>
      <c r="D4" s="22"/>
      <c r="E4" s="22"/>
      <c r="F4" s="22"/>
      <c r="G4" s="22"/>
    </row>
    <row r="6" spans="1:10" ht="24.75">
      <c r="A6" s="21" t="s">
        <v>81</v>
      </c>
      <c r="C6" s="21" t="s">
        <v>67</v>
      </c>
      <c r="E6" s="21" t="s">
        <v>132</v>
      </c>
      <c r="G6" s="21" t="s">
        <v>13</v>
      </c>
    </row>
    <row r="7" spans="1:10">
      <c r="A7" s="1" t="s">
        <v>140</v>
      </c>
      <c r="C7" s="16">
        <f>'سرمایه‌گذاری در سهام'!I43</f>
        <v>-1900218181</v>
      </c>
      <c r="E7" s="12">
        <f>C7/$C$10</f>
        <v>1.1713556037369892</v>
      </c>
      <c r="G7" s="12">
        <v>-4.0552514045242356E-2</v>
      </c>
      <c r="J7" s="3"/>
    </row>
    <row r="8" spans="1:10">
      <c r="A8" s="1" t="s">
        <v>141</v>
      </c>
      <c r="C8" s="16">
        <f>'سرمایه‌گذاری در اوراق بهادار'!I19</f>
        <v>253906083</v>
      </c>
      <c r="E8" s="12">
        <f t="shared" ref="E8:E9" si="0">C8/$C$10</f>
        <v>-0.15651587597611724</v>
      </c>
      <c r="G8" s="12">
        <v>5.4186040845116881E-3</v>
      </c>
      <c r="J8" s="3"/>
    </row>
    <row r="9" spans="1:10">
      <c r="A9" s="1" t="s">
        <v>142</v>
      </c>
      <c r="C9" s="16">
        <f>'درآمد سپرده بانکی'!E10</f>
        <v>24073578</v>
      </c>
      <c r="E9" s="12">
        <f t="shared" si="0"/>
        <v>-1.4839727760872057E-2</v>
      </c>
      <c r="G9" s="12">
        <v>5.1375369403658876E-4</v>
      </c>
      <c r="J9" s="3"/>
    </row>
    <row r="10" spans="1:10" ht="24.75" thickBot="1">
      <c r="C10" s="18">
        <f>SUM(C7:C9)</f>
        <v>-1622238520</v>
      </c>
      <c r="E10" s="15">
        <f>SUM(E7:E9)</f>
        <v>1</v>
      </c>
      <c r="G10" s="15">
        <f>SUM(G7:G9)</f>
        <v>-3.4620156266694076E-2</v>
      </c>
    </row>
    <row r="11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E10" sqref="E10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1" t="s">
        <v>78</v>
      </c>
      <c r="B6" s="21" t="s">
        <v>78</v>
      </c>
      <c r="C6" s="21" t="s">
        <v>78</v>
      </c>
      <c r="D6" s="21" t="s">
        <v>78</v>
      </c>
      <c r="E6" s="21" t="s">
        <v>78</v>
      </c>
      <c r="F6" s="21" t="s">
        <v>78</v>
      </c>
      <c r="G6" s="21" t="s">
        <v>78</v>
      </c>
      <c r="I6" s="21" t="s">
        <v>79</v>
      </c>
      <c r="J6" s="21" t="s">
        <v>79</v>
      </c>
      <c r="K6" s="21" t="s">
        <v>79</v>
      </c>
      <c r="L6" s="21" t="s">
        <v>79</v>
      </c>
      <c r="M6" s="21" t="s">
        <v>79</v>
      </c>
      <c r="O6" s="21" t="s">
        <v>80</v>
      </c>
      <c r="P6" s="21" t="s">
        <v>80</v>
      </c>
      <c r="Q6" s="21" t="s">
        <v>80</v>
      </c>
      <c r="R6" s="21" t="s">
        <v>80</v>
      </c>
      <c r="S6" s="21" t="s">
        <v>80</v>
      </c>
    </row>
    <row r="7" spans="1:19" ht="24.75">
      <c r="A7" s="21" t="s">
        <v>81</v>
      </c>
      <c r="C7" s="21" t="s">
        <v>82</v>
      </c>
      <c r="E7" s="21" t="s">
        <v>42</v>
      </c>
      <c r="G7" s="21" t="s">
        <v>43</v>
      </c>
      <c r="I7" s="21" t="s">
        <v>83</v>
      </c>
      <c r="K7" s="21" t="s">
        <v>84</v>
      </c>
      <c r="M7" s="21" t="s">
        <v>85</v>
      </c>
      <c r="O7" s="21" t="s">
        <v>83</v>
      </c>
      <c r="Q7" s="21" t="s">
        <v>84</v>
      </c>
      <c r="S7" s="21" t="s">
        <v>85</v>
      </c>
    </row>
    <row r="8" spans="1:19">
      <c r="A8" s="1" t="s">
        <v>70</v>
      </c>
      <c r="C8" s="8">
        <v>17</v>
      </c>
      <c r="D8" s="4"/>
      <c r="E8" s="4" t="s">
        <v>144</v>
      </c>
      <c r="F8" s="4"/>
      <c r="G8" s="8">
        <v>8</v>
      </c>
      <c r="H8" s="4"/>
      <c r="I8" s="8">
        <v>24067028</v>
      </c>
      <c r="J8" s="4"/>
      <c r="K8" s="8">
        <v>0</v>
      </c>
      <c r="L8" s="4"/>
      <c r="M8" s="8">
        <v>24067028</v>
      </c>
      <c r="N8" s="4"/>
      <c r="O8" s="8">
        <v>73471980</v>
      </c>
      <c r="P8" s="4"/>
      <c r="Q8" s="8">
        <v>0</v>
      </c>
      <c r="R8" s="4"/>
      <c r="S8" s="8">
        <v>73471980</v>
      </c>
    </row>
    <row r="9" spans="1:19">
      <c r="A9" s="1" t="s">
        <v>74</v>
      </c>
      <c r="C9" s="8">
        <v>24</v>
      </c>
      <c r="D9" s="4"/>
      <c r="E9" s="4" t="s">
        <v>144</v>
      </c>
      <c r="F9" s="4"/>
      <c r="G9" s="8">
        <v>8</v>
      </c>
      <c r="H9" s="4"/>
      <c r="I9" s="8">
        <v>6550</v>
      </c>
      <c r="J9" s="4"/>
      <c r="K9" s="8">
        <v>0</v>
      </c>
      <c r="L9" s="4"/>
      <c r="M9" s="8">
        <v>6550</v>
      </c>
      <c r="N9" s="4"/>
      <c r="O9" s="8">
        <v>51231</v>
      </c>
      <c r="P9" s="4"/>
      <c r="Q9" s="8">
        <v>0</v>
      </c>
      <c r="R9" s="4"/>
      <c r="S9" s="8">
        <v>51231</v>
      </c>
    </row>
    <row r="10" spans="1:19" ht="24.75" thickBot="1">
      <c r="C10" s="4"/>
      <c r="D10" s="4"/>
      <c r="E10" s="4"/>
      <c r="F10" s="4"/>
      <c r="G10" s="4"/>
      <c r="H10" s="4"/>
      <c r="I10" s="14">
        <f>SUM(I8:I9)</f>
        <v>24073578</v>
      </c>
      <c r="J10" s="4"/>
      <c r="K10" s="14">
        <f>SUM(K8:K9)</f>
        <v>0</v>
      </c>
      <c r="L10" s="4"/>
      <c r="M10" s="14">
        <f>SUM(M8:M9)</f>
        <v>24073578</v>
      </c>
      <c r="N10" s="4"/>
      <c r="O10" s="14">
        <f>SUM(O8:O9)</f>
        <v>73523211</v>
      </c>
      <c r="P10" s="4"/>
      <c r="Q10" s="14">
        <f>SUM(Q8:Q9)</f>
        <v>0</v>
      </c>
      <c r="R10" s="4"/>
      <c r="S10" s="14">
        <f>SUM(S8:S9)</f>
        <v>73523211</v>
      </c>
    </row>
    <row r="11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I1048576"/>
  <sheetViews>
    <sheetView rightToLeft="1" topLeftCell="A9" workbookViewId="0">
      <selection activeCell="K28" sqref="K28"/>
    </sheetView>
  </sheetViews>
  <sheetFormatPr defaultRowHeight="24"/>
  <cols>
    <col min="1" max="1" width="27.7109375" style="1" bestFit="1" customWidth="1"/>
    <col min="2" max="2" width="1" style="17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35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35" ht="24.75">
      <c r="A3" s="22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35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35" ht="24.75">
      <c r="A6" s="20" t="s">
        <v>3</v>
      </c>
      <c r="C6" s="21" t="s">
        <v>87</v>
      </c>
      <c r="D6" s="21" t="s">
        <v>87</v>
      </c>
      <c r="E6" s="21" t="s">
        <v>87</v>
      </c>
      <c r="F6" s="21" t="s">
        <v>87</v>
      </c>
      <c r="G6" s="21" t="s">
        <v>87</v>
      </c>
      <c r="I6" s="21" t="s">
        <v>79</v>
      </c>
      <c r="J6" s="21" t="s">
        <v>79</v>
      </c>
      <c r="K6" s="21" t="s">
        <v>79</v>
      </c>
      <c r="L6" s="21" t="s">
        <v>79</v>
      </c>
      <c r="M6" s="21" t="s">
        <v>79</v>
      </c>
      <c r="O6" s="21" t="s">
        <v>80</v>
      </c>
      <c r="P6" s="21" t="s">
        <v>80</v>
      </c>
      <c r="Q6" s="21" t="s">
        <v>80</v>
      </c>
      <c r="R6" s="21" t="s">
        <v>80</v>
      </c>
      <c r="S6" s="21" t="s">
        <v>80</v>
      </c>
    </row>
    <row r="7" spans="1:35" ht="24.75">
      <c r="A7" s="21" t="s">
        <v>3</v>
      </c>
      <c r="C7" s="21" t="s">
        <v>88</v>
      </c>
      <c r="E7" s="21" t="s">
        <v>89</v>
      </c>
      <c r="G7" s="21" t="s">
        <v>90</v>
      </c>
      <c r="I7" s="21" t="s">
        <v>91</v>
      </c>
      <c r="K7" s="21" t="s">
        <v>84</v>
      </c>
      <c r="M7" s="21" t="s">
        <v>92</v>
      </c>
      <c r="O7" s="21" t="s">
        <v>91</v>
      </c>
      <c r="Q7" s="21" t="s">
        <v>84</v>
      </c>
      <c r="S7" s="21" t="s">
        <v>92</v>
      </c>
    </row>
    <row r="8" spans="1:35">
      <c r="A8" s="1" t="s">
        <v>31</v>
      </c>
      <c r="C8" s="4" t="s">
        <v>93</v>
      </c>
      <c r="D8" s="4"/>
      <c r="E8" s="8">
        <v>40538</v>
      </c>
      <c r="F8" s="4"/>
      <c r="G8" s="8">
        <v>1300</v>
      </c>
      <c r="H8" s="4"/>
      <c r="I8" s="8">
        <v>0</v>
      </c>
      <c r="J8" s="4"/>
      <c r="K8" s="8">
        <v>0</v>
      </c>
      <c r="L8" s="4"/>
      <c r="M8" s="8">
        <f>I8-K8</f>
        <v>0</v>
      </c>
      <c r="N8" s="4"/>
      <c r="O8" s="8">
        <v>52699400</v>
      </c>
      <c r="P8" s="4"/>
      <c r="Q8" s="8">
        <v>2146756</v>
      </c>
      <c r="R8" s="4"/>
      <c r="S8" s="8">
        <f>O8-Q8</f>
        <v>50552644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>
      <c r="A9" s="1" t="s">
        <v>24</v>
      </c>
      <c r="C9" s="4" t="s">
        <v>94</v>
      </c>
      <c r="D9" s="4"/>
      <c r="E9" s="8">
        <v>321782</v>
      </c>
      <c r="F9" s="4"/>
      <c r="G9" s="8">
        <v>500</v>
      </c>
      <c r="H9" s="4"/>
      <c r="I9" s="8">
        <v>160891000</v>
      </c>
      <c r="J9" s="4"/>
      <c r="K9" s="8">
        <v>9048169</v>
      </c>
      <c r="L9" s="4"/>
      <c r="M9" s="8">
        <f t="shared" ref="M9:M25" si="0">I9-K9</f>
        <v>151842831</v>
      </c>
      <c r="N9" s="4"/>
      <c r="O9" s="8">
        <v>160891000</v>
      </c>
      <c r="P9" s="4"/>
      <c r="Q9" s="8">
        <v>9048169</v>
      </c>
      <c r="R9" s="4"/>
      <c r="S9" s="8">
        <f t="shared" ref="S9:S25" si="1">O9-Q9</f>
        <v>151842831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>
      <c r="A10" s="1" t="s">
        <v>30</v>
      </c>
      <c r="C10" s="4" t="s">
        <v>94</v>
      </c>
      <c r="D10" s="4"/>
      <c r="E10" s="8">
        <v>203964</v>
      </c>
      <c r="F10" s="4"/>
      <c r="G10" s="8">
        <v>700</v>
      </c>
      <c r="H10" s="4"/>
      <c r="I10" s="8">
        <v>142774800</v>
      </c>
      <c r="J10" s="4"/>
      <c r="K10" s="8">
        <v>7854924</v>
      </c>
      <c r="L10" s="4"/>
      <c r="M10" s="8">
        <f t="shared" si="0"/>
        <v>134919876</v>
      </c>
      <c r="N10" s="4"/>
      <c r="O10" s="8">
        <v>142774800</v>
      </c>
      <c r="P10" s="4"/>
      <c r="Q10" s="8">
        <v>7854924</v>
      </c>
      <c r="R10" s="4"/>
      <c r="S10" s="8">
        <f t="shared" si="1"/>
        <v>134919876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>
      <c r="A11" s="1" t="s">
        <v>29</v>
      </c>
      <c r="C11" s="4" t="s">
        <v>95</v>
      </c>
      <c r="D11" s="4"/>
      <c r="E11" s="8">
        <v>87951</v>
      </c>
      <c r="F11" s="4"/>
      <c r="G11" s="8">
        <v>2100</v>
      </c>
      <c r="H11" s="4"/>
      <c r="I11" s="8">
        <v>0</v>
      </c>
      <c r="J11" s="4"/>
      <c r="K11" s="8">
        <v>0</v>
      </c>
      <c r="L11" s="4"/>
      <c r="M11" s="8">
        <f t="shared" si="0"/>
        <v>0</v>
      </c>
      <c r="N11" s="4"/>
      <c r="O11" s="8">
        <v>184697100</v>
      </c>
      <c r="P11" s="4"/>
      <c r="Q11" s="8">
        <v>0</v>
      </c>
      <c r="R11" s="4"/>
      <c r="S11" s="8">
        <f t="shared" si="1"/>
        <v>184697100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>
      <c r="A12" s="1" t="s">
        <v>26</v>
      </c>
      <c r="C12" s="4" t="s">
        <v>96</v>
      </c>
      <c r="D12" s="4"/>
      <c r="E12" s="8">
        <v>152846</v>
      </c>
      <c r="F12" s="4"/>
      <c r="G12" s="8">
        <v>2000</v>
      </c>
      <c r="H12" s="4"/>
      <c r="I12" s="8">
        <v>0</v>
      </c>
      <c r="J12" s="4"/>
      <c r="K12" s="8">
        <v>0</v>
      </c>
      <c r="L12" s="4"/>
      <c r="M12" s="8">
        <f t="shared" si="0"/>
        <v>0</v>
      </c>
      <c r="N12" s="4"/>
      <c r="O12" s="8">
        <v>305692000</v>
      </c>
      <c r="P12" s="4"/>
      <c r="Q12" s="8">
        <v>22500173</v>
      </c>
      <c r="R12" s="4"/>
      <c r="S12" s="8">
        <f t="shared" si="1"/>
        <v>283191827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>
      <c r="A13" s="1" t="s">
        <v>35</v>
      </c>
      <c r="C13" s="4" t="s">
        <v>97</v>
      </c>
      <c r="D13" s="4"/>
      <c r="E13" s="8">
        <v>468278</v>
      </c>
      <c r="F13" s="4"/>
      <c r="G13" s="8">
        <v>450</v>
      </c>
      <c r="H13" s="4"/>
      <c r="I13" s="8">
        <v>210725100</v>
      </c>
      <c r="J13" s="4"/>
      <c r="K13" s="8">
        <v>23356862</v>
      </c>
      <c r="L13" s="4"/>
      <c r="M13" s="8">
        <f t="shared" si="0"/>
        <v>187368238</v>
      </c>
      <c r="N13" s="4"/>
      <c r="O13" s="8">
        <v>210725100</v>
      </c>
      <c r="P13" s="4"/>
      <c r="Q13" s="8">
        <v>23356862</v>
      </c>
      <c r="R13" s="4"/>
      <c r="S13" s="8">
        <f t="shared" si="1"/>
        <v>187368238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>
      <c r="A14" s="1" t="s">
        <v>16</v>
      </c>
      <c r="C14" s="4" t="s">
        <v>4</v>
      </c>
      <c r="D14" s="4"/>
      <c r="E14" s="8">
        <v>691195</v>
      </c>
      <c r="F14" s="4"/>
      <c r="G14" s="8">
        <v>20</v>
      </c>
      <c r="H14" s="4"/>
      <c r="I14" s="8">
        <v>0</v>
      </c>
      <c r="J14" s="4"/>
      <c r="K14" s="8">
        <v>0</v>
      </c>
      <c r="L14" s="4"/>
      <c r="M14" s="8">
        <f t="shared" si="0"/>
        <v>0</v>
      </c>
      <c r="N14" s="4"/>
      <c r="O14" s="8">
        <v>13823900</v>
      </c>
      <c r="P14" s="4"/>
      <c r="Q14" s="8">
        <v>1752791</v>
      </c>
      <c r="R14" s="4"/>
      <c r="S14" s="8">
        <f t="shared" si="1"/>
        <v>12071109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>
      <c r="A15" s="1" t="s">
        <v>32</v>
      </c>
      <c r="C15" s="4" t="s">
        <v>98</v>
      </c>
      <c r="D15" s="4"/>
      <c r="E15" s="8">
        <v>26199</v>
      </c>
      <c r="F15" s="4"/>
      <c r="G15" s="8">
        <v>3530</v>
      </c>
      <c r="H15" s="4"/>
      <c r="I15" s="8">
        <v>0</v>
      </c>
      <c r="J15" s="4"/>
      <c r="K15" s="8">
        <v>0</v>
      </c>
      <c r="L15" s="4"/>
      <c r="M15" s="8">
        <f t="shared" si="0"/>
        <v>0</v>
      </c>
      <c r="N15" s="4"/>
      <c r="O15" s="8">
        <v>92482470</v>
      </c>
      <c r="P15" s="4"/>
      <c r="Q15" s="8">
        <v>0</v>
      </c>
      <c r="R15" s="4"/>
      <c r="S15" s="8">
        <f t="shared" si="1"/>
        <v>92482470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>
      <c r="A16" s="1" t="s">
        <v>34</v>
      </c>
      <c r="C16" s="4" t="s">
        <v>99</v>
      </c>
      <c r="D16" s="4"/>
      <c r="E16" s="8">
        <v>273552</v>
      </c>
      <c r="F16" s="4"/>
      <c r="G16" s="8">
        <v>600</v>
      </c>
      <c r="H16" s="4"/>
      <c r="I16" s="8">
        <v>164131200</v>
      </c>
      <c r="J16" s="4"/>
      <c r="K16" s="8">
        <v>4270258</v>
      </c>
      <c r="L16" s="4"/>
      <c r="M16" s="8">
        <f t="shared" si="0"/>
        <v>159860942</v>
      </c>
      <c r="N16" s="4"/>
      <c r="O16" s="8">
        <v>164131200</v>
      </c>
      <c r="P16" s="4"/>
      <c r="Q16" s="8">
        <v>4270258</v>
      </c>
      <c r="R16" s="4"/>
      <c r="S16" s="8">
        <f t="shared" si="1"/>
        <v>159860942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>
      <c r="A17" s="1" t="s">
        <v>27</v>
      </c>
      <c r="C17" s="4" t="s">
        <v>100</v>
      </c>
      <c r="D17" s="4"/>
      <c r="E17" s="8">
        <v>78457</v>
      </c>
      <c r="F17" s="4"/>
      <c r="G17" s="8">
        <v>1200</v>
      </c>
      <c r="H17" s="4"/>
      <c r="I17" s="8">
        <v>0</v>
      </c>
      <c r="J17" s="4"/>
      <c r="K17" s="8">
        <v>0</v>
      </c>
      <c r="L17" s="4"/>
      <c r="M17" s="8">
        <f t="shared" si="0"/>
        <v>0</v>
      </c>
      <c r="N17" s="4"/>
      <c r="O17" s="8">
        <v>94148400</v>
      </c>
      <c r="P17" s="4"/>
      <c r="Q17" s="8">
        <v>8877517</v>
      </c>
      <c r="R17" s="4"/>
      <c r="S17" s="8">
        <f t="shared" si="1"/>
        <v>85270883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>
      <c r="A18" s="1" t="s">
        <v>33</v>
      </c>
      <c r="C18" s="4" t="s">
        <v>101</v>
      </c>
      <c r="D18" s="4"/>
      <c r="E18" s="8">
        <v>52547</v>
      </c>
      <c r="F18" s="4"/>
      <c r="G18" s="8">
        <v>6500</v>
      </c>
      <c r="H18" s="4"/>
      <c r="I18" s="8">
        <v>341555500</v>
      </c>
      <c r="J18" s="4"/>
      <c r="K18" s="8">
        <v>47874092</v>
      </c>
      <c r="L18" s="4"/>
      <c r="M18" s="8">
        <f t="shared" si="0"/>
        <v>293681408</v>
      </c>
      <c r="N18" s="4"/>
      <c r="O18" s="8">
        <v>341555500</v>
      </c>
      <c r="P18" s="4"/>
      <c r="Q18" s="8">
        <v>47874092</v>
      </c>
      <c r="R18" s="4"/>
      <c r="S18" s="8">
        <f t="shared" si="1"/>
        <v>293681408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>
      <c r="A19" s="1" t="s">
        <v>102</v>
      </c>
      <c r="C19" s="4" t="s">
        <v>103</v>
      </c>
      <c r="D19" s="4"/>
      <c r="E19" s="8">
        <v>4940</v>
      </c>
      <c r="F19" s="4"/>
      <c r="G19" s="8">
        <v>4430</v>
      </c>
      <c r="H19" s="4"/>
      <c r="I19" s="8">
        <v>0</v>
      </c>
      <c r="J19" s="4"/>
      <c r="K19" s="8">
        <v>0</v>
      </c>
      <c r="L19" s="4"/>
      <c r="M19" s="8">
        <f t="shared" si="0"/>
        <v>0</v>
      </c>
      <c r="N19" s="4"/>
      <c r="O19" s="8">
        <v>21884200</v>
      </c>
      <c r="P19" s="4"/>
      <c r="Q19" s="8">
        <v>2270368</v>
      </c>
      <c r="R19" s="4"/>
      <c r="S19" s="8">
        <f t="shared" si="1"/>
        <v>19613832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>
      <c r="A20" s="1" t="s">
        <v>17</v>
      </c>
      <c r="C20" s="4" t="s">
        <v>95</v>
      </c>
      <c r="D20" s="4"/>
      <c r="E20" s="8">
        <v>188122</v>
      </c>
      <c r="F20" s="4"/>
      <c r="G20" s="8">
        <v>1250</v>
      </c>
      <c r="H20" s="4"/>
      <c r="I20" s="8">
        <v>0</v>
      </c>
      <c r="J20" s="4"/>
      <c r="K20" s="8">
        <v>0</v>
      </c>
      <c r="L20" s="4"/>
      <c r="M20" s="8">
        <f t="shared" si="0"/>
        <v>0</v>
      </c>
      <c r="N20" s="4"/>
      <c r="O20" s="8">
        <v>235152500</v>
      </c>
      <c r="P20" s="4"/>
      <c r="Q20" s="8">
        <v>0</v>
      </c>
      <c r="R20" s="4"/>
      <c r="S20" s="8">
        <f t="shared" si="1"/>
        <v>235152500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>
      <c r="A21" s="1" t="s">
        <v>22</v>
      </c>
      <c r="C21" s="4" t="s">
        <v>99</v>
      </c>
      <c r="D21" s="4"/>
      <c r="E21" s="8">
        <v>164070</v>
      </c>
      <c r="F21" s="4"/>
      <c r="G21" s="8">
        <v>1260</v>
      </c>
      <c r="H21" s="4"/>
      <c r="I21" s="8">
        <v>206728200</v>
      </c>
      <c r="J21" s="4"/>
      <c r="K21" s="8">
        <v>15942377</v>
      </c>
      <c r="L21" s="4"/>
      <c r="M21" s="8">
        <f t="shared" si="0"/>
        <v>190785823</v>
      </c>
      <c r="N21" s="4"/>
      <c r="O21" s="8">
        <v>206728200</v>
      </c>
      <c r="P21" s="4"/>
      <c r="Q21" s="8">
        <v>15942377</v>
      </c>
      <c r="R21" s="4"/>
      <c r="S21" s="8">
        <f t="shared" si="1"/>
        <v>190785823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>
      <c r="A22" s="1" t="s">
        <v>21</v>
      </c>
      <c r="C22" s="4" t="s">
        <v>104</v>
      </c>
      <c r="D22" s="4"/>
      <c r="E22" s="8">
        <v>29461</v>
      </c>
      <c r="F22" s="4"/>
      <c r="G22" s="8">
        <v>3200</v>
      </c>
      <c r="H22" s="4"/>
      <c r="I22" s="8">
        <v>0</v>
      </c>
      <c r="J22" s="4"/>
      <c r="K22" s="8">
        <v>0</v>
      </c>
      <c r="L22" s="4"/>
      <c r="M22" s="8">
        <f t="shared" si="0"/>
        <v>0</v>
      </c>
      <c r="N22" s="4"/>
      <c r="O22" s="8">
        <v>94275200</v>
      </c>
      <c r="P22" s="4"/>
      <c r="Q22" s="8">
        <v>7270275</v>
      </c>
      <c r="R22" s="4"/>
      <c r="S22" s="8">
        <f t="shared" si="1"/>
        <v>87004925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>
      <c r="A23" s="1" t="s">
        <v>15</v>
      </c>
      <c r="C23" s="4" t="s">
        <v>105</v>
      </c>
      <c r="D23" s="4"/>
      <c r="E23" s="8">
        <v>41975</v>
      </c>
      <c r="F23" s="4"/>
      <c r="G23" s="8">
        <v>1000</v>
      </c>
      <c r="H23" s="4"/>
      <c r="I23" s="8">
        <v>41975000</v>
      </c>
      <c r="J23" s="4"/>
      <c r="K23" s="8">
        <v>5712574</v>
      </c>
      <c r="L23" s="4"/>
      <c r="M23" s="8">
        <f t="shared" si="0"/>
        <v>36262426</v>
      </c>
      <c r="N23" s="4"/>
      <c r="O23" s="8">
        <v>41975000</v>
      </c>
      <c r="P23" s="4"/>
      <c r="Q23" s="8">
        <v>5712574</v>
      </c>
      <c r="R23" s="4"/>
      <c r="S23" s="8">
        <f t="shared" si="1"/>
        <v>36262426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>
      <c r="A24" s="1" t="s">
        <v>28</v>
      </c>
      <c r="C24" s="4" t="s">
        <v>106</v>
      </c>
      <c r="D24" s="4"/>
      <c r="E24" s="8">
        <v>48279</v>
      </c>
      <c r="F24" s="4"/>
      <c r="G24" s="8">
        <v>450</v>
      </c>
      <c r="H24" s="4"/>
      <c r="I24" s="8">
        <v>21725550</v>
      </c>
      <c r="J24" s="4"/>
      <c r="K24" s="8">
        <v>2408069</v>
      </c>
      <c r="L24" s="4"/>
      <c r="M24" s="8">
        <f t="shared" si="0"/>
        <v>19317481</v>
      </c>
      <c r="N24" s="4"/>
      <c r="O24" s="8">
        <v>21725550</v>
      </c>
      <c r="P24" s="4"/>
      <c r="Q24" s="8">
        <v>2408069</v>
      </c>
      <c r="R24" s="4"/>
      <c r="S24" s="8">
        <f t="shared" si="1"/>
        <v>19317481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>
      <c r="A25" s="1" t="s">
        <v>145</v>
      </c>
      <c r="C25" s="4" t="s">
        <v>144</v>
      </c>
      <c r="D25" s="4"/>
      <c r="E25" s="4" t="s">
        <v>144</v>
      </c>
      <c r="F25" s="4"/>
      <c r="G25" s="4" t="s">
        <v>144</v>
      </c>
      <c r="H25" s="4"/>
      <c r="I25" s="8">
        <v>0</v>
      </c>
      <c r="K25" s="8">
        <v>0</v>
      </c>
      <c r="M25" s="8">
        <f t="shared" si="0"/>
        <v>0</v>
      </c>
      <c r="O25" s="8">
        <v>8024</v>
      </c>
      <c r="P25" s="9"/>
      <c r="Q25" s="8">
        <v>0</v>
      </c>
      <c r="R25" s="9"/>
      <c r="S25" s="8">
        <f t="shared" si="1"/>
        <v>8024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24.75" thickBot="1">
      <c r="C26" s="4"/>
      <c r="D26" s="4"/>
      <c r="E26" s="4"/>
      <c r="F26" s="4"/>
      <c r="G26" s="4"/>
      <c r="H26" s="4"/>
      <c r="I26" s="14">
        <f>SUM(I8:I25)</f>
        <v>1290506350</v>
      </c>
      <c r="J26" s="4"/>
      <c r="K26" s="14">
        <f>SUM(K8:K25)</f>
        <v>116467325</v>
      </c>
      <c r="L26" s="4"/>
      <c r="M26" s="14">
        <f>SUM(M8:M25)</f>
        <v>1174039025</v>
      </c>
      <c r="N26" s="4"/>
      <c r="O26" s="14">
        <f>SUM(O8:O25)</f>
        <v>2385369544</v>
      </c>
      <c r="P26" s="4"/>
      <c r="Q26" s="14">
        <f>SUM(Q8:Q25)</f>
        <v>161285205</v>
      </c>
      <c r="R26" s="4"/>
      <c r="S26" s="14">
        <f>SUM(S8:S25)</f>
        <v>2224084339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24.75" thickTop="1">
      <c r="C27" s="4"/>
      <c r="D27" s="4"/>
      <c r="E27" s="4"/>
      <c r="F27" s="4"/>
      <c r="G27" s="4"/>
      <c r="H27" s="4"/>
      <c r="I27" s="8"/>
      <c r="J27" s="4"/>
      <c r="K27" s="8"/>
      <c r="L27" s="4"/>
      <c r="M27" s="4"/>
      <c r="N27" s="4"/>
      <c r="O27" s="8"/>
      <c r="P27" s="4"/>
      <c r="Q27" s="8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3:3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3:3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1048576" spans="2:2">
      <c r="B1048576" s="17">
        <f>SUM(B1:B1048575)</f>
        <v>0</v>
      </c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1"/>
  <sheetViews>
    <sheetView rightToLeft="1" workbookViewId="0">
      <selection activeCell="G39" sqref="G39"/>
    </sheetView>
  </sheetViews>
  <sheetFormatPr defaultRowHeight="24"/>
  <cols>
    <col min="1" max="1" width="30.140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3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K6" s="21" t="s">
        <v>80</v>
      </c>
      <c r="L6" s="21" t="s">
        <v>80</v>
      </c>
      <c r="M6" s="21" t="s">
        <v>80</v>
      </c>
      <c r="N6" s="21" t="s">
        <v>80</v>
      </c>
      <c r="O6" s="21" t="s">
        <v>80</v>
      </c>
      <c r="P6" s="21" t="s">
        <v>80</v>
      </c>
      <c r="Q6" s="21" t="s">
        <v>80</v>
      </c>
    </row>
    <row r="7" spans="1:17" ht="24.75">
      <c r="A7" s="21" t="s">
        <v>3</v>
      </c>
      <c r="C7" s="21" t="s">
        <v>7</v>
      </c>
      <c r="E7" s="21" t="s">
        <v>107</v>
      </c>
      <c r="G7" s="21" t="s">
        <v>108</v>
      </c>
      <c r="I7" s="21" t="s">
        <v>109</v>
      </c>
      <c r="K7" s="21" t="s">
        <v>7</v>
      </c>
      <c r="M7" s="21" t="s">
        <v>107</v>
      </c>
      <c r="O7" s="21" t="s">
        <v>108</v>
      </c>
      <c r="Q7" s="21" t="s">
        <v>109</v>
      </c>
    </row>
    <row r="8" spans="1:17">
      <c r="A8" s="1" t="s">
        <v>31</v>
      </c>
      <c r="C8" s="16">
        <v>36484</v>
      </c>
      <c r="D8" s="16"/>
      <c r="E8" s="16">
        <v>512088913</v>
      </c>
      <c r="F8" s="16"/>
      <c r="G8" s="16">
        <v>584985422</v>
      </c>
      <c r="H8" s="16"/>
      <c r="I8" s="16">
        <f>E8-G8</f>
        <v>-72896509</v>
      </c>
      <c r="J8" s="16"/>
      <c r="K8" s="16">
        <v>36484</v>
      </c>
      <c r="L8" s="16"/>
      <c r="M8" s="16">
        <v>512088913</v>
      </c>
      <c r="N8" s="16"/>
      <c r="O8" s="16">
        <v>866469018</v>
      </c>
      <c r="P8" s="16"/>
      <c r="Q8" s="16">
        <f>M8-O8</f>
        <v>-354380105</v>
      </c>
    </row>
    <row r="9" spans="1:17">
      <c r="A9" s="1" t="s">
        <v>24</v>
      </c>
      <c r="C9" s="16">
        <v>321782</v>
      </c>
      <c r="D9" s="16"/>
      <c r="E9" s="16">
        <v>1028053814</v>
      </c>
      <c r="F9" s="16"/>
      <c r="G9" s="16">
        <v>1255159666</v>
      </c>
      <c r="H9" s="16"/>
      <c r="I9" s="16">
        <f t="shared" ref="I9:I33" si="0">E9-G9</f>
        <v>-227105852</v>
      </c>
      <c r="J9" s="16"/>
      <c r="K9" s="16">
        <v>321782</v>
      </c>
      <c r="L9" s="16"/>
      <c r="M9" s="16">
        <v>1028053814</v>
      </c>
      <c r="N9" s="16"/>
      <c r="O9" s="16">
        <v>1513165207</v>
      </c>
      <c r="P9" s="16"/>
      <c r="Q9" s="16">
        <f t="shared" ref="Q9:Q33" si="1">M9-O9</f>
        <v>-485111393</v>
      </c>
    </row>
    <row r="10" spans="1:17">
      <c r="A10" s="1" t="s">
        <v>23</v>
      </c>
      <c r="C10" s="16">
        <v>131093</v>
      </c>
      <c r="D10" s="16"/>
      <c r="E10" s="16">
        <v>539756432</v>
      </c>
      <c r="F10" s="16"/>
      <c r="G10" s="16">
        <v>638924622</v>
      </c>
      <c r="H10" s="16"/>
      <c r="I10" s="16">
        <f t="shared" si="0"/>
        <v>-99168190</v>
      </c>
      <c r="J10" s="16"/>
      <c r="K10" s="16">
        <v>131093</v>
      </c>
      <c r="L10" s="16"/>
      <c r="M10" s="16">
        <v>539756432</v>
      </c>
      <c r="N10" s="16"/>
      <c r="O10" s="16">
        <v>482572252</v>
      </c>
      <c r="P10" s="16"/>
      <c r="Q10" s="16">
        <f t="shared" si="1"/>
        <v>57184180</v>
      </c>
    </row>
    <row r="11" spans="1:17">
      <c r="A11" s="1" t="s">
        <v>30</v>
      </c>
      <c r="C11" s="16">
        <v>203964</v>
      </c>
      <c r="D11" s="16"/>
      <c r="E11" s="16">
        <v>1180007410</v>
      </c>
      <c r="F11" s="16"/>
      <c r="G11" s="16">
        <v>1403032866</v>
      </c>
      <c r="H11" s="16"/>
      <c r="I11" s="16">
        <f t="shared" si="0"/>
        <v>-223025456</v>
      </c>
      <c r="J11" s="16"/>
      <c r="K11" s="16">
        <v>203964</v>
      </c>
      <c r="L11" s="16"/>
      <c r="M11" s="16">
        <v>1180007410</v>
      </c>
      <c r="N11" s="16"/>
      <c r="O11" s="16">
        <v>1278682808</v>
      </c>
      <c r="P11" s="16"/>
      <c r="Q11" s="16">
        <f t="shared" si="1"/>
        <v>-98675398</v>
      </c>
    </row>
    <row r="12" spans="1:17">
      <c r="A12" s="1" t="s">
        <v>29</v>
      </c>
      <c r="C12" s="16">
        <v>87951</v>
      </c>
      <c r="D12" s="16"/>
      <c r="E12" s="16">
        <v>1502007740</v>
      </c>
      <c r="F12" s="16"/>
      <c r="G12" s="16">
        <v>1443431187</v>
      </c>
      <c r="H12" s="16"/>
      <c r="I12" s="16">
        <f t="shared" si="0"/>
        <v>58576553</v>
      </c>
      <c r="J12" s="16"/>
      <c r="K12" s="16">
        <v>87951</v>
      </c>
      <c r="L12" s="16"/>
      <c r="M12" s="16">
        <v>1502007740</v>
      </c>
      <c r="N12" s="16"/>
      <c r="O12" s="16">
        <v>1470144727</v>
      </c>
      <c r="P12" s="16"/>
      <c r="Q12" s="16">
        <f t="shared" si="1"/>
        <v>31863013</v>
      </c>
    </row>
    <row r="13" spans="1:17">
      <c r="A13" s="1" t="s">
        <v>26</v>
      </c>
      <c r="C13" s="16">
        <v>206342</v>
      </c>
      <c r="D13" s="16"/>
      <c r="E13" s="16">
        <v>2539314601</v>
      </c>
      <c r="F13" s="16"/>
      <c r="G13" s="16">
        <v>2654178590</v>
      </c>
      <c r="H13" s="16"/>
      <c r="I13" s="16">
        <f t="shared" si="0"/>
        <v>-114863989</v>
      </c>
      <c r="J13" s="16"/>
      <c r="K13" s="16">
        <v>206342</v>
      </c>
      <c r="L13" s="16"/>
      <c r="M13" s="16">
        <v>2539314601</v>
      </c>
      <c r="N13" s="16"/>
      <c r="O13" s="16">
        <v>2032443834</v>
      </c>
      <c r="P13" s="16"/>
      <c r="Q13" s="16">
        <f t="shared" si="1"/>
        <v>506870767</v>
      </c>
    </row>
    <row r="14" spans="1:17">
      <c r="A14" s="1" t="s">
        <v>19</v>
      </c>
      <c r="C14" s="16">
        <v>68840</v>
      </c>
      <c r="D14" s="16"/>
      <c r="E14" s="16">
        <v>198448165</v>
      </c>
      <c r="F14" s="16"/>
      <c r="G14" s="16">
        <v>267083859</v>
      </c>
      <c r="H14" s="16"/>
      <c r="I14" s="16">
        <f t="shared" si="0"/>
        <v>-68635694</v>
      </c>
      <c r="J14" s="16"/>
      <c r="K14" s="16">
        <v>68840</v>
      </c>
      <c r="L14" s="16"/>
      <c r="M14" s="16">
        <v>198448165</v>
      </c>
      <c r="N14" s="16"/>
      <c r="O14" s="16">
        <v>184491200</v>
      </c>
      <c r="P14" s="16"/>
      <c r="Q14" s="16">
        <f t="shared" si="1"/>
        <v>13956965</v>
      </c>
    </row>
    <row r="15" spans="1:17">
      <c r="A15" s="1" t="s">
        <v>35</v>
      </c>
      <c r="C15" s="16">
        <v>468278</v>
      </c>
      <c r="D15" s="16"/>
      <c r="E15" s="16">
        <v>1887569029</v>
      </c>
      <c r="F15" s="16"/>
      <c r="G15" s="16">
        <v>2387972656</v>
      </c>
      <c r="H15" s="16"/>
      <c r="I15" s="16">
        <f t="shared" si="0"/>
        <v>-500403627</v>
      </c>
      <c r="J15" s="16"/>
      <c r="K15" s="16">
        <v>468278</v>
      </c>
      <c r="L15" s="16"/>
      <c r="M15" s="16">
        <v>1887569029</v>
      </c>
      <c r="N15" s="16"/>
      <c r="O15" s="16">
        <v>1757527448</v>
      </c>
      <c r="P15" s="16"/>
      <c r="Q15" s="16">
        <f t="shared" si="1"/>
        <v>130041581</v>
      </c>
    </row>
    <row r="16" spans="1:17">
      <c r="A16" s="1" t="s">
        <v>16</v>
      </c>
      <c r="C16" s="16">
        <v>691195</v>
      </c>
      <c r="D16" s="16"/>
      <c r="E16" s="16">
        <v>1048487726</v>
      </c>
      <c r="F16" s="16"/>
      <c r="G16" s="16">
        <v>1217509994</v>
      </c>
      <c r="H16" s="16"/>
      <c r="I16" s="16">
        <f t="shared" si="0"/>
        <v>-169022268</v>
      </c>
      <c r="J16" s="16"/>
      <c r="K16" s="16">
        <v>691195</v>
      </c>
      <c r="L16" s="16"/>
      <c r="M16" s="16">
        <v>1048487726</v>
      </c>
      <c r="N16" s="16"/>
      <c r="O16" s="16">
        <v>1522040122</v>
      </c>
      <c r="P16" s="16"/>
      <c r="Q16" s="16">
        <f t="shared" si="1"/>
        <v>-473552396</v>
      </c>
    </row>
    <row r="17" spans="1:17">
      <c r="A17" s="1" t="s">
        <v>20</v>
      </c>
      <c r="C17" s="16">
        <v>214405</v>
      </c>
      <c r="D17" s="16"/>
      <c r="E17" s="16">
        <v>789004632</v>
      </c>
      <c r="F17" s="16"/>
      <c r="G17" s="16">
        <v>788152115</v>
      </c>
      <c r="H17" s="16"/>
      <c r="I17" s="16">
        <f t="shared" si="0"/>
        <v>852517</v>
      </c>
      <c r="J17" s="16"/>
      <c r="K17" s="16">
        <v>214405</v>
      </c>
      <c r="L17" s="16"/>
      <c r="M17" s="16">
        <v>789004632</v>
      </c>
      <c r="N17" s="16"/>
      <c r="O17" s="16">
        <v>940809469</v>
      </c>
      <c r="P17" s="16"/>
      <c r="Q17" s="16">
        <f t="shared" si="1"/>
        <v>-151804837</v>
      </c>
    </row>
    <row r="18" spans="1:17">
      <c r="A18" s="1" t="s">
        <v>32</v>
      </c>
      <c r="C18" s="16">
        <v>63765</v>
      </c>
      <c r="D18" s="16"/>
      <c r="E18" s="16">
        <v>1886355403</v>
      </c>
      <c r="F18" s="16"/>
      <c r="G18" s="16">
        <v>1956713417</v>
      </c>
      <c r="H18" s="16"/>
      <c r="I18" s="16">
        <f t="shared" si="0"/>
        <v>-70358014</v>
      </c>
      <c r="J18" s="16"/>
      <c r="K18" s="16">
        <v>63765</v>
      </c>
      <c r="L18" s="16"/>
      <c r="M18" s="16">
        <v>1886355403</v>
      </c>
      <c r="N18" s="16"/>
      <c r="O18" s="16">
        <v>1930145407</v>
      </c>
      <c r="P18" s="16"/>
      <c r="Q18" s="16">
        <f t="shared" si="1"/>
        <v>-43790004</v>
      </c>
    </row>
    <row r="19" spans="1:17">
      <c r="A19" s="1" t="s">
        <v>34</v>
      </c>
      <c r="C19" s="16">
        <v>273552</v>
      </c>
      <c r="D19" s="16"/>
      <c r="E19" s="16">
        <v>843509382</v>
      </c>
      <c r="F19" s="16"/>
      <c r="G19" s="16">
        <v>916113187</v>
      </c>
      <c r="H19" s="16"/>
      <c r="I19" s="16">
        <f t="shared" si="0"/>
        <v>-72603805</v>
      </c>
      <c r="J19" s="16"/>
      <c r="K19" s="16">
        <v>273552</v>
      </c>
      <c r="L19" s="16"/>
      <c r="M19" s="16">
        <v>843509382</v>
      </c>
      <c r="N19" s="16"/>
      <c r="O19" s="16">
        <v>967021408</v>
      </c>
      <c r="P19" s="16"/>
      <c r="Q19" s="16">
        <f t="shared" si="1"/>
        <v>-123512026</v>
      </c>
    </row>
    <row r="20" spans="1:17">
      <c r="A20" s="1" t="s">
        <v>27</v>
      </c>
      <c r="C20" s="16">
        <v>131390</v>
      </c>
      <c r="D20" s="16"/>
      <c r="E20" s="16">
        <v>1517667626</v>
      </c>
      <c r="F20" s="16"/>
      <c r="G20" s="16">
        <v>1662537933</v>
      </c>
      <c r="H20" s="16"/>
      <c r="I20" s="16">
        <f t="shared" si="0"/>
        <v>-144870307</v>
      </c>
      <c r="J20" s="16"/>
      <c r="K20" s="16">
        <v>131390</v>
      </c>
      <c r="L20" s="16"/>
      <c r="M20" s="16">
        <v>1517667626</v>
      </c>
      <c r="N20" s="16"/>
      <c r="O20" s="16">
        <v>1884688708</v>
      </c>
      <c r="P20" s="16"/>
      <c r="Q20" s="16">
        <f t="shared" si="1"/>
        <v>-367021082</v>
      </c>
    </row>
    <row r="21" spans="1:17">
      <c r="A21" s="1" t="s">
        <v>33</v>
      </c>
      <c r="C21" s="16">
        <v>52547</v>
      </c>
      <c r="D21" s="16"/>
      <c r="E21" s="16">
        <v>1464651043</v>
      </c>
      <c r="F21" s="16"/>
      <c r="G21" s="16">
        <v>1688214041</v>
      </c>
      <c r="H21" s="16"/>
      <c r="I21" s="16">
        <f t="shared" si="0"/>
        <v>-223562998</v>
      </c>
      <c r="J21" s="16"/>
      <c r="K21" s="16">
        <v>52547</v>
      </c>
      <c r="L21" s="16"/>
      <c r="M21" s="16">
        <v>1464651043</v>
      </c>
      <c r="N21" s="16"/>
      <c r="O21" s="16">
        <v>1226014082</v>
      </c>
      <c r="P21" s="16"/>
      <c r="Q21" s="16">
        <f t="shared" si="1"/>
        <v>238636961</v>
      </c>
    </row>
    <row r="22" spans="1:17">
      <c r="A22" s="1" t="s">
        <v>18</v>
      </c>
      <c r="C22" s="16">
        <v>46140</v>
      </c>
      <c r="D22" s="16"/>
      <c r="E22" s="16">
        <v>1703902099</v>
      </c>
      <c r="F22" s="16"/>
      <c r="G22" s="16">
        <v>1671796272</v>
      </c>
      <c r="H22" s="16"/>
      <c r="I22" s="16">
        <f t="shared" si="0"/>
        <v>32105827</v>
      </c>
      <c r="J22" s="16"/>
      <c r="K22" s="16">
        <v>46140</v>
      </c>
      <c r="L22" s="16"/>
      <c r="M22" s="16">
        <v>1703902099</v>
      </c>
      <c r="N22" s="16"/>
      <c r="O22" s="16">
        <v>1447853253</v>
      </c>
      <c r="P22" s="16"/>
      <c r="Q22" s="16">
        <f t="shared" si="1"/>
        <v>256048846</v>
      </c>
    </row>
    <row r="23" spans="1:17">
      <c r="A23" s="1" t="s">
        <v>25</v>
      </c>
      <c r="C23" s="16">
        <v>23443</v>
      </c>
      <c r="D23" s="16"/>
      <c r="E23" s="16">
        <v>1069631299</v>
      </c>
      <c r="F23" s="16"/>
      <c r="G23" s="16">
        <v>1136046314</v>
      </c>
      <c r="H23" s="16"/>
      <c r="I23" s="16">
        <f t="shared" si="0"/>
        <v>-66415015</v>
      </c>
      <c r="J23" s="16"/>
      <c r="K23" s="16">
        <v>23443</v>
      </c>
      <c r="L23" s="16"/>
      <c r="M23" s="16">
        <v>1069631299</v>
      </c>
      <c r="N23" s="16"/>
      <c r="O23" s="16">
        <v>1166175018</v>
      </c>
      <c r="P23" s="16"/>
      <c r="Q23" s="16">
        <f t="shared" si="1"/>
        <v>-96543719</v>
      </c>
    </row>
    <row r="24" spans="1:17">
      <c r="A24" s="1" t="s">
        <v>17</v>
      </c>
      <c r="C24" s="16">
        <v>205934</v>
      </c>
      <c r="D24" s="16"/>
      <c r="E24" s="16">
        <v>1948826754</v>
      </c>
      <c r="F24" s="16"/>
      <c r="G24" s="16">
        <v>2222220957</v>
      </c>
      <c r="H24" s="16"/>
      <c r="I24" s="16">
        <f t="shared" si="0"/>
        <v>-273394203</v>
      </c>
      <c r="J24" s="16"/>
      <c r="K24" s="16">
        <v>205934</v>
      </c>
      <c r="L24" s="16"/>
      <c r="M24" s="16">
        <v>1948826754</v>
      </c>
      <c r="N24" s="16"/>
      <c r="O24" s="16">
        <v>2170643503</v>
      </c>
      <c r="P24" s="16"/>
      <c r="Q24" s="16">
        <f t="shared" si="1"/>
        <v>-221816749</v>
      </c>
    </row>
    <row r="25" spans="1:17">
      <c r="A25" s="1" t="s">
        <v>22</v>
      </c>
      <c r="C25" s="16">
        <v>164070</v>
      </c>
      <c r="D25" s="16"/>
      <c r="E25" s="16">
        <v>1412392165</v>
      </c>
      <c r="F25" s="16"/>
      <c r="G25" s="16">
        <v>1875578510</v>
      </c>
      <c r="H25" s="16"/>
      <c r="I25" s="16">
        <f t="shared" si="0"/>
        <v>-463186345</v>
      </c>
      <c r="J25" s="16"/>
      <c r="K25" s="16">
        <v>164070</v>
      </c>
      <c r="L25" s="16"/>
      <c r="M25" s="16">
        <v>1412392165</v>
      </c>
      <c r="N25" s="16"/>
      <c r="O25" s="16">
        <v>1492019103</v>
      </c>
      <c r="P25" s="16"/>
      <c r="Q25" s="16">
        <f t="shared" si="1"/>
        <v>-79626938</v>
      </c>
    </row>
    <row r="26" spans="1:17">
      <c r="A26" s="1" t="s">
        <v>21</v>
      </c>
      <c r="C26" s="16">
        <v>61312</v>
      </c>
      <c r="D26" s="16"/>
      <c r="E26" s="16">
        <v>1089735832</v>
      </c>
      <c r="F26" s="16"/>
      <c r="G26" s="16">
        <v>1261606907</v>
      </c>
      <c r="H26" s="16"/>
      <c r="I26" s="16">
        <f t="shared" si="0"/>
        <v>-171871075</v>
      </c>
      <c r="J26" s="16"/>
      <c r="K26" s="16">
        <v>61312</v>
      </c>
      <c r="L26" s="16"/>
      <c r="M26" s="16">
        <v>1089735832</v>
      </c>
      <c r="N26" s="16"/>
      <c r="O26" s="16">
        <v>1047653315</v>
      </c>
      <c r="P26" s="16"/>
      <c r="Q26" s="16">
        <f t="shared" si="1"/>
        <v>42082517</v>
      </c>
    </row>
    <row r="27" spans="1:17">
      <c r="A27" s="1" t="s">
        <v>15</v>
      </c>
      <c r="C27" s="16">
        <v>62594</v>
      </c>
      <c r="D27" s="16"/>
      <c r="E27" s="16">
        <v>1544339260</v>
      </c>
      <c r="F27" s="16"/>
      <c r="G27" s="16">
        <v>1596906539</v>
      </c>
      <c r="H27" s="16"/>
      <c r="I27" s="16">
        <f t="shared" si="0"/>
        <v>-52567279</v>
      </c>
      <c r="J27" s="16"/>
      <c r="K27" s="16">
        <v>62594</v>
      </c>
      <c r="L27" s="16"/>
      <c r="M27" s="16">
        <v>1544339260</v>
      </c>
      <c r="N27" s="16"/>
      <c r="O27" s="16">
        <v>1563670854</v>
      </c>
      <c r="P27" s="16"/>
      <c r="Q27" s="16">
        <f t="shared" si="1"/>
        <v>-19331594</v>
      </c>
    </row>
    <row r="28" spans="1:17">
      <c r="A28" s="1" t="s">
        <v>28</v>
      </c>
      <c r="C28" s="16">
        <v>48279</v>
      </c>
      <c r="D28" s="16"/>
      <c r="E28" s="16">
        <v>1530936504</v>
      </c>
      <c r="F28" s="16"/>
      <c r="G28" s="16">
        <v>1682777981</v>
      </c>
      <c r="H28" s="16"/>
      <c r="I28" s="16">
        <f t="shared" si="0"/>
        <v>-151841477</v>
      </c>
      <c r="J28" s="16"/>
      <c r="K28" s="16">
        <v>48279</v>
      </c>
      <c r="L28" s="16"/>
      <c r="M28" s="16">
        <v>1530936504</v>
      </c>
      <c r="N28" s="16"/>
      <c r="O28" s="16">
        <v>1576492251</v>
      </c>
      <c r="P28" s="16"/>
      <c r="Q28" s="16">
        <f t="shared" si="1"/>
        <v>-45555747</v>
      </c>
    </row>
    <row r="29" spans="1:17">
      <c r="A29" s="1" t="s">
        <v>49</v>
      </c>
      <c r="C29" s="16">
        <v>3339</v>
      </c>
      <c r="D29" s="16"/>
      <c r="E29" s="16">
        <v>3038707104</v>
      </c>
      <c r="F29" s="16"/>
      <c r="G29" s="16">
        <v>2983323134</v>
      </c>
      <c r="H29" s="16"/>
      <c r="I29" s="16">
        <f t="shared" si="0"/>
        <v>55383970</v>
      </c>
      <c r="J29" s="16"/>
      <c r="K29" s="16">
        <v>3339</v>
      </c>
      <c r="L29" s="16"/>
      <c r="M29" s="16">
        <v>3038707104</v>
      </c>
      <c r="N29" s="16"/>
      <c r="O29" s="16">
        <v>2605213200</v>
      </c>
      <c r="P29" s="16"/>
      <c r="Q29" s="16">
        <f t="shared" si="1"/>
        <v>433493904</v>
      </c>
    </row>
    <row r="30" spans="1:17">
      <c r="A30" s="1" t="s">
        <v>52</v>
      </c>
      <c r="C30" s="16">
        <v>2960</v>
      </c>
      <c r="D30" s="16"/>
      <c r="E30" s="16">
        <v>2663102825</v>
      </c>
      <c r="F30" s="16"/>
      <c r="G30" s="16">
        <v>2615425868</v>
      </c>
      <c r="H30" s="16"/>
      <c r="I30" s="16">
        <f t="shared" si="0"/>
        <v>47676957</v>
      </c>
      <c r="J30" s="16"/>
      <c r="K30" s="16">
        <v>2960</v>
      </c>
      <c r="L30" s="16"/>
      <c r="M30" s="16">
        <v>2663102825</v>
      </c>
      <c r="N30" s="16"/>
      <c r="O30" s="16">
        <v>2349204841</v>
      </c>
      <c r="P30" s="16"/>
      <c r="Q30" s="16">
        <f t="shared" si="1"/>
        <v>313897984</v>
      </c>
    </row>
    <row r="31" spans="1:17">
      <c r="A31" s="1" t="s">
        <v>58</v>
      </c>
      <c r="C31" s="16">
        <v>2350</v>
      </c>
      <c r="D31" s="16"/>
      <c r="E31" s="16">
        <v>2007664044</v>
      </c>
      <c r="F31" s="16"/>
      <c r="G31" s="16">
        <v>1972302955</v>
      </c>
      <c r="H31" s="16"/>
      <c r="I31" s="16">
        <f t="shared" si="0"/>
        <v>35361089</v>
      </c>
      <c r="J31" s="16"/>
      <c r="K31" s="16">
        <v>2350</v>
      </c>
      <c r="L31" s="16"/>
      <c r="M31" s="16">
        <v>2007664044</v>
      </c>
      <c r="N31" s="16"/>
      <c r="O31" s="16">
        <v>1748753902</v>
      </c>
      <c r="P31" s="16"/>
      <c r="Q31" s="16">
        <f t="shared" si="1"/>
        <v>258910142</v>
      </c>
    </row>
    <row r="32" spans="1:17">
      <c r="A32" s="1" t="s">
        <v>45</v>
      </c>
      <c r="C32" s="16">
        <v>6015</v>
      </c>
      <c r="D32" s="16"/>
      <c r="E32" s="16">
        <v>4476213191</v>
      </c>
      <c r="F32" s="16"/>
      <c r="G32" s="16">
        <v>4401400151</v>
      </c>
      <c r="H32" s="16"/>
      <c r="I32" s="16">
        <f t="shared" si="0"/>
        <v>74813040</v>
      </c>
      <c r="J32" s="16"/>
      <c r="K32" s="16">
        <v>6015</v>
      </c>
      <c r="L32" s="16"/>
      <c r="M32" s="16">
        <v>4476213191</v>
      </c>
      <c r="N32" s="16"/>
      <c r="O32" s="16">
        <v>3997165446</v>
      </c>
      <c r="P32" s="16"/>
      <c r="Q32" s="16">
        <f t="shared" si="1"/>
        <v>479047745</v>
      </c>
    </row>
    <row r="33" spans="1:17">
      <c r="A33" s="1" t="s">
        <v>55</v>
      </c>
      <c r="C33" s="16">
        <v>4540</v>
      </c>
      <c r="D33" s="16"/>
      <c r="E33" s="16">
        <v>2947877800</v>
      </c>
      <c r="F33" s="16"/>
      <c r="G33" s="16">
        <v>2907206773</v>
      </c>
      <c r="H33" s="16"/>
      <c r="I33" s="16">
        <f t="shared" si="0"/>
        <v>40671027</v>
      </c>
      <c r="J33" s="16"/>
      <c r="K33" s="16">
        <v>4540</v>
      </c>
      <c r="L33" s="16"/>
      <c r="M33" s="16">
        <v>2947877800</v>
      </c>
      <c r="N33" s="16"/>
      <c r="O33" s="16">
        <v>2474748464</v>
      </c>
      <c r="P33" s="16"/>
      <c r="Q33" s="16">
        <f t="shared" si="1"/>
        <v>473129336</v>
      </c>
    </row>
    <row r="34" spans="1:17" ht="24.75" thickBot="1">
      <c r="C34" s="16"/>
      <c r="D34" s="16"/>
      <c r="E34" s="18">
        <f>SUM(E8:E33)</f>
        <v>42370250793</v>
      </c>
      <c r="F34" s="16"/>
      <c r="G34" s="18">
        <f>SUM(G8:G33)</f>
        <v>45190601916</v>
      </c>
      <c r="H34" s="16"/>
      <c r="I34" s="18">
        <f>SUM(I8:I33)</f>
        <v>-2820351123</v>
      </c>
      <c r="J34" s="16"/>
      <c r="K34" s="16"/>
      <c r="L34" s="16"/>
      <c r="M34" s="18">
        <f>SUM(M8:M33)</f>
        <v>42370250793</v>
      </c>
      <c r="N34" s="16"/>
      <c r="O34" s="18">
        <f>SUM(O8:O33)</f>
        <v>41695808840</v>
      </c>
      <c r="P34" s="16"/>
      <c r="Q34" s="18">
        <f>SUM(Q8:Q33)</f>
        <v>674441953</v>
      </c>
    </row>
    <row r="35" spans="1:17" ht="24.75" thickTop="1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>
      <c r="G36" s="8"/>
      <c r="H36" s="4"/>
      <c r="I36" s="8"/>
      <c r="J36" s="4"/>
      <c r="K36" s="4"/>
      <c r="L36" s="4"/>
      <c r="M36" s="4"/>
      <c r="N36" s="4"/>
      <c r="O36" s="8"/>
      <c r="P36" s="4"/>
      <c r="Q36" s="8"/>
    </row>
    <row r="37" spans="1:17"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>
      <c r="G40" s="8"/>
      <c r="H40" s="4"/>
      <c r="I40" s="8"/>
      <c r="J40" s="4"/>
      <c r="K40" s="4"/>
      <c r="L40" s="4"/>
      <c r="M40" s="4"/>
      <c r="N40" s="4"/>
      <c r="O40" s="8"/>
      <c r="P40" s="4"/>
      <c r="Q40" s="8"/>
    </row>
    <row r="41" spans="1:17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7"/>
  <sheetViews>
    <sheetView rightToLeft="1" workbookViewId="0">
      <selection activeCell="H23" sqref="H23"/>
    </sheetView>
  </sheetViews>
  <sheetFormatPr defaultRowHeight="24"/>
  <cols>
    <col min="1" max="1" width="30.140625" style="1" bestFit="1" customWidth="1"/>
    <col min="2" max="2" width="1" style="1" customWidth="1"/>
    <col min="3" max="3" width="6.5703125" style="1" bestFit="1" customWidth="1"/>
    <col min="4" max="4" width="1" style="1" customWidth="1"/>
    <col min="5" max="5" width="14" style="1" bestFit="1" customWidth="1"/>
    <col min="6" max="6" width="1" style="1" customWidth="1"/>
    <col min="7" max="7" width="14.71093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3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K6" s="21" t="s">
        <v>80</v>
      </c>
      <c r="L6" s="21" t="s">
        <v>80</v>
      </c>
      <c r="M6" s="21" t="s">
        <v>80</v>
      </c>
      <c r="N6" s="21" t="s">
        <v>80</v>
      </c>
      <c r="O6" s="21" t="s">
        <v>80</v>
      </c>
      <c r="P6" s="21" t="s">
        <v>80</v>
      </c>
      <c r="Q6" s="21" t="s">
        <v>80</v>
      </c>
    </row>
    <row r="7" spans="1:17" ht="24.75">
      <c r="A7" s="21" t="s">
        <v>3</v>
      </c>
      <c r="C7" s="21" t="s">
        <v>7</v>
      </c>
      <c r="E7" s="21" t="s">
        <v>107</v>
      </c>
      <c r="G7" s="21" t="s">
        <v>108</v>
      </c>
      <c r="I7" s="21" t="s">
        <v>110</v>
      </c>
      <c r="K7" s="21" t="s">
        <v>7</v>
      </c>
      <c r="M7" s="21" t="s">
        <v>107</v>
      </c>
      <c r="O7" s="21" t="s">
        <v>108</v>
      </c>
      <c r="Q7" s="21" t="s">
        <v>110</v>
      </c>
    </row>
    <row r="8" spans="1:17">
      <c r="A8" s="1" t="s">
        <v>31</v>
      </c>
      <c r="C8" s="16">
        <v>0</v>
      </c>
      <c r="D8" s="16"/>
      <c r="E8" s="16">
        <v>0</v>
      </c>
      <c r="F8" s="16"/>
      <c r="G8" s="16">
        <v>0</v>
      </c>
      <c r="H8" s="16"/>
      <c r="I8" s="16">
        <v>0</v>
      </c>
      <c r="J8" s="16"/>
      <c r="K8" s="16">
        <v>4055</v>
      </c>
      <c r="L8" s="16"/>
      <c r="M8" s="16">
        <v>73746791</v>
      </c>
      <c r="N8" s="16"/>
      <c r="O8" s="16">
        <v>96303364</v>
      </c>
      <c r="P8" s="16"/>
      <c r="Q8" s="16">
        <f>M8-O8</f>
        <v>-22556573</v>
      </c>
    </row>
    <row r="9" spans="1:17">
      <c r="A9" s="1" t="s">
        <v>24</v>
      </c>
      <c r="C9" s="16">
        <v>0</v>
      </c>
      <c r="D9" s="16"/>
      <c r="E9" s="16">
        <v>0</v>
      </c>
      <c r="F9" s="16"/>
      <c r="G9" s="16">
        <v>0</v>
      </c>
      <c r="H9" s="16"/>
      <c r="I9" s="16">
        <v>0</v>
      </c>
      <c r="J9" s="16"/>
      <c r="K9" s="16">
        <v>35754</v>
      </c>
      <c r="L9" s="16"/>
      <c r="M9" s="16">
        <v>150805645</v>
      </c>
      <c r="N9" s="16"/>
      <c r="O9" s="16">
        <v>168131557</v>
      </c>
      <c r="P9" s="16"/>
      <c r="Q9" s="16">
        <f t="shared" ref="Q9:Q48" si="0">M9-O9</f>
        <v>-17325912</v>
      </c>
    </row>
    <row r="10" spans="1:17">
      <c r="A10" s="1" t="s">
        <v>23</v>
      </c>
      <c r="C10" s="16">
        <v>0</v>
      </c>
      <c r="D10" s="16"/>
      <c r="E10" s="16">
        <v>0</v>
      </c>
      <c r="F10" s="16"/>
      <c r="G10" s="16">
        <v>0</v>
      </c>
      <c r="H10" s="16"/>
      <c r="I10" s="16">
        <v>0</v>
      </c>
      <c r="J10" s="16"/>
      <c r="K10" s="16">
        <v>11393</v>
      </c>
      <c r="L10" s="16"/>
      <c r="M10" s="16">
        <v>99126979</v>
      </c>
      <c r="N10" s="16"/>
      <c r="O10" s="16">
        <v>74123222</v>
      </c>
      <c r="P10" s="16"/>
      <c r="Q10" s="16">
        <f t="shared" si="0"/>
        <v>25003757</v>
      </c>
    </row>
    <row r="11" spans="1:17">
      <c r="A11" s="1" t="s">
        <v>30</v>
      </c>
      <c r="C11" s="16">
        <v>0</v>
      </c>
      <c r="D11" s="16"/>
      <c r="E11" s="16">
        <v>0</v>
      </c>
      <c r="F11" s="16"/>
      <c r="G11" s="16">
        <v>0</v>
      </c>
      <c r="H11" s="16"/>
      <c r="I11" s="16">
        <v>0</v>
      </c>
      <c r="J11" s="16"/>
      <c r="K11" s="16">
        <v>22663</v>
      </c>
      <c r="L11" s="16"/>
      <c r="M11" s="16">
        <v>157697087</v>
      </c>
      <c r="N11" s="16"/>
      <c r="O11" s="16">
        <v>142077957</v>
      </c>
      <c r="P11" s="16"/>
      <c r="Q11" s="16">
        <f t="shared" si="0"/>
        <v>15619130</v>
      </c>
    </row>
    <row r="12" spans="1:17">
      <c r="A12" s="1" t="s">
        <v>111</v>
      </c>
      <c r="C12" s="16">
        <v>0</v>
      </c>
      <c r="D12" s="16"/>
      <c r="E12" s="16">
        <v>0</v>
      </c>
      <c r="F12" s="16"/>
      <c r="G12" s="16">
        <v>0</v>
      </c>
      <c r="H12" s="16"/>
      <c r="I12" s="16">
        <v>0</v>
      </c>
      <c r="J12" s="16"/>
      <c r="K12" s="16">
        <v>142536</v>
      </c>
      <c r="L12" s="16"/>
      <c r="M12" s="16">
        <v>890645745</v>
      </c>
      <c r="N12" s="16"/>
      <c r="O12" s="16">
        <v>941572996</v>
      </c>
      <c r="P12" s="16"/>
      <c r="Q12" s="16">
        <f t="shared" si="0"/>
        <v>-50927251</v>
      </c>
    </row>
    <row r="13" spans="1:17">
      <c r="A13" s="1" t="s">
        <v>112</v>
      </c>
      <c r="C13" s="16">
        <v>0</v>
      </c>
      <c r="D13" s="16"/>
      <c r="E13" s="16">
        <v>0</v>
      </c>
      <c r="F13" s="16"/>
      <c r="G13" s="16">
        <v>0</v>
      </c>
      <c r="H13" s="16"/>
      <c r="I13" s="16">
        <v>0</v>
      </c>
      <c r="J13" s="16"/>
      <c r="K13" s="16">
        <v>117629</v>
      </c>
      <c r="L13" s="16"/>
      <c r="M13" s="16">
        <v>1207064985</v>
      </c>
      <c r="N13" s="16"/>
      <c r="O13" s="16">
        <v>1156498673</v>
      </c>
      <c r="P13" s="16"/>
      <c r="Q13" s="16">
        <f t="shared" si="0"/>
        <v>50566312</v>
      </c>
    </row>
    <row r="14" spans="1:17">
      <c r="A14" s="1" t="s">
        <v>29</v>
      </c>
      <c r="C14" s="16">
        <v>0</v>
      </c>
      <c r="D14" s="16"/>
      <c r="E14" s="16">
        <v>0</v>
      </c>
      <c r="F14" s="16"/>
      <c r="G14" s="16">
        <v>0</v>
      </c>
      <c r="H14" s="16"/>
      <c r="I14" s="16">
        <v>0</v>
      </c>
      <c r="J14" s="16"/>
      <c r="K14" s="16">
        <v>9773</v>
      </c>
      <c r="L14" s="16"/>
      <c r="M14" s="16">
        <v>186025388</v>
      </c>
      <c r="N14" s="16"/>
      <c r="O14" s="16">
        <v>163360557</v>
      </c>
      <c r="P14" s="16"/>
      <c r="Q14" s="16">
        <f t="shared" si="0"/>
        <v>22664831</v>
      </c>
    </row>
    <row r="15" spans="1:17">
      <c r="A15" s="1" t="s">
        <v>26</v>
      </c>
      <c r="C15" s="16">
        <v>0</v>
      </c>
      <c r="D15" s="16"/>
      <c r="E15" s="16">
        <v>0</v>
      </c>
      <c r="F15" s="16"/>
      <c r="G15" s="16">
        <v>0</v>
      </c>
      <c r="H15" s="16"/>
      <c r="I15" s="16">
        <v>0</v>
      </c>
      <c r="J15" s="16"/>
      <c r="K15" s="16">
        <v>22927</v>
      </c>
      <c r="L15" s="16"/>
      <c r="M15" s="16">
        <v>248622565</v>
      </c>
      <c r="N15" s="16"/>
      <c r="O15" s="16">
        <v>225828187</v>
      </c>
      <c r="P15" s="16"/>
      <c r="Q15" s="16">
        <f t="shared" si="0"/>
        <v>22794378</v>
      </c>
    </row>
    <row r="16" spans="1:17">
      <c r="A16" s="1" t="s">
        <v>113</v>
      </c>
      <c r="C16" s="16">
        <v>0</v>
      </c>
      <c r="D16" s="16"/>
      <c r="E16" s="16">
        <v>0</v>
      </c>
      <c r="F16" s="16"/>
      <c r="G16" s="16">
        <v>0</v>
      </c>
      <c r="H16" s="16"/>
      <c r="I16" s="16">
        <v>0</v>
      </c>
      <c r="J16" s="16"/>
      <c r="K16" s="16">
        <v>99786</v>
      </c>
      <c r="L16" s="16"/>
      <c r="M16" s="16">
        <v>998916476</v>
      </c>
      <c r="N16" s="16"/>
      <c r="O16" s="16">
        <v>1079277073</v>
      </c>
      <c r="P16" s="16"/>
      <c r="Q16" s="16">
        <f t="shared" si="0"/>
        <v>-80360597</v>
      </c>
    </row>
    <row r="17" spans="1:17">
      <c r="A17" s="1" t="s">
        <v>35</v>
      </c>
      <c r="C17" s="16">
        <v>0</v>
      </c>
      <c r="D17" s="16"/>
      <c r="E17" s="16">
        <v>0</v>
      </c>
      <c r="F17" s="16"/>
      <c r="G17" s="16">
        <v>0</v>
      </c>
      <c r="H17" s="16"/>
      <c r="I17" s="16">
        <v>0</v>
      </c>
      <c r="J17" s="16"/>
      <c r="K17" s="16">
        <v>52031</v>
      </c>
      <c r="L17" s="16"/>
      <c r="M17" s="16">
        <v>299310030</v>
      </c>
      <c r="N17" s="16"/>
      <c r="O17" s="16">
        <v>195281245</v>
      </c>
      <c r="P17" s="16"/>
      <c r="Q17" s="16">
        <f t="shared" si="0"/>
        <v>104028785</v>
      </c>
    </row>
    <row r="18" spans="1:17">
      <c r="A18" s="1" t="s">
        <v>16</v>
      </c>
      <c r="C18" s="16">
        <v>0</v>
      </c>
      <c r="D18" s="16"/>
      <c r="E18" s="16">
        <v>0</v>
      </c>
      <c r="F18" s="16"/>
      <c r="G18" s="16">
        <v>0</v>
      </c>
      <c r="H18" s="16"/>
      <c r="I18" s="16">
        <v>0</v>
      </c>
      <c r="J18" s="16"/>
      <c r="K18" s="16">
        <v>76800</v>
      </c>
      <c r="L18" s="16"/>
      <c r="M18" s="16">
        <v>145433493</v>
      </c>
      <c r="N18" s="16"/>
      <c r="O18" s="16">
        <v>169116792</v>
      </c>
      <c r="P18" s="16"/>
      <c r="Q18" s="16">
        <f t="shared" si="0"/>
        <v>-23683299</v>
      </c>
    </row>
    <row r="19" spans="1:17">
      <c r="A19" s="1" t="s">
        <v>20</v>
      </c>
      <c r="C19" s="16">
        <v>0</v>
      </c>
      <c r="D19" s="16"/>
      <c r="E19" s="16">
        <v>0</v>
      </c>
      <c r="F19" s="16"/>
      <c r="G19" s="16">
        <v>0</v>
      </c>
      <c r="H19" s="16"/>
      <c r="I19" s="16">
        <v>0</v>
      </c>
      <c r="J19" s="16"/>
      <c r="K19" s="16">
        <v>23823</v>
      </c>
      <c r="L19" s="16"/>
      <c r="M19" s="16">
        <v>98774511</v>
      </c>
      <c r="N19" s="16"/>
      <c r="O19" s="16">
        <v>104535361</v>
      </c>
      <c r="P19" s="16"/>
      <c r="Q19" s="16">
        <f t="shared" si="0"/>
        <v>-5760850</v>
      </c>
    </row>
    <row r="20" spans="1:17">
      <c r="A20" s="1" t="s">
        <v>32</v>
      </c>
      <c r="C20" s="16">
        <v>0</v>
      </c>
      <c r="D20" s="16"/>
      <c r="E20" s="16">
        <v>0</v>
      </c>
      <c r="F20" s="16"/>
      <c r="G20" s="16">
        <v>0</v>
      </c>
      <c r="H20" s="16"/>
      <c r="I20" s="16">
        <v>0</v>
      </c>
      <c r="J20" s="16"/>
      <c r="K20" s="16">
        <v>24766</v>
      </c>
      <c r="L20" s="16"/>
      <c r="M20" s="16">
        <v>730749065</v>
      </c>
      <c r="N20" s="16"/>
      <c r="O20" s="16">
        <v>769010492</v>
      </c>
      <c r="P20" s="16"/>
      <c r="Q20" s="16">
        <f t="shared" si="0"/>
        <v>-38261427</v>
      </c>
    </row>
    <row r="21" spans="1:17">
      <c r="A21" s="1" t="s">
        <v>114</v>
      </c>
      <c r="C21" s="16">
        <v>0</v>
      </c>
      <c r="D21" s="16"/>
      <c r="E21" s="16">
        <v>0</v>
      </c>
      <c r="F21" s="16"/>
      <c r="G21" s="16">
        <v>0</v>
      </c>
      <c r="H21" s="16"/>
      <c r="I21" s="16">
        <v>0</v>
      </c>
      <c r="J21" s="16"/>
      <c r="K21" s="16">
        <v>372812</v>
      </c>
      <c r="L21" s="16"/>
      <c r="M21" s="16">
        <v>1291047956</v>
      </c>
      <c r="N21" s="16"/>
      <c r="O21" s="16">
        <v>1352378285</v>
      </c>
      <c r="P21" s="16"/>
      <c r="Q21" s="16">
        <f t="shared" si="0"/>
        <v>-61330329</v>
      </c>
    </row>
    <row r="22" spans="1:17">
      <c r="A22" s="1" t="s">
        <v>34</v>
      </c>
      <c r="C22" s="16">
        <v>0</v>
      </c>
      <c r="D22" s="16"/>
      <c r="E22" s="16">
        <v>0</v>
      </c>
      <c r="F22" s="16"/>
      <c r="G22" s="16">
        <v>0</v>
      </c>
      <c r="H22" s="16"/>
      <c r="I22" s="16">
        <v>0</v>
      </c>
      <c r="J22" s="16"/>
      <c r="K22" s="16">
        <v>30395</v>
      </c>
      <c r="L22" s="16"/>
      <c r="M22" s="16">
        <v>104994173</v>
      </c>
      <c r="N22" s="16"/>
      <c r="O22" s="16">
        <v>107448002</v>
      </c>
      <c r="P22" s="16"/>
      <c r="Q22" s="16">
        <f t="shared" si="0"/>
        <v>-2453829</v>
      </c>
    </row>
    <row r="23" spans="1:17">
      <c r="A23" s="1" t="s">
        <v>27</v>
      </c>
      <c r="C23" s="16">
        <v>0</v>
      </c>
      <c r="D23" s="16"/>
      <c r="E23" s="16">
        <v>0</v>
      </c>
      <c r="F23" s="16"/>
      <c r="G23" s="16">
        <v>0</v>
      </c>
      <c r="H23" s="16"/>
      <c r="I23" s="16">
        <v>0</v>
      </c>
      <c r="J23" s="16"/>
      <c r="K23" s="16">
        <v>7846</v>
      </c>
      <c r="L23" s="16"/>
      <c r="M23" s="16">
        <v>102888180</v>
      </c>
      <c r="N23" s="16"/>
      <c r="O23" s="16">
        <v>124545739</v>
      </c>
      <c r="P23" s="16"/>
      <c r="Q23" s="16">
        <f t="shared" si="0"/>
        <v>-21657559</v>
      </c>
    </row>
    <row r="24" spans="1:17">
      <c r="A24" s="1" t="s">
        <v>33</v>
      </c>
      <c r="C24" s="16">
        <v>0</v>
      </c>
      <c r="D24" s="16"/>
      <c r="E24" s="16">
        <v>0</v>
      </c>
      <c r="F24" s="16"/>
      <c r="G24" s="16">
        <v>0</v>
      </c>
      <c r="H24" s="16"/>
      <c r="I24" s="16">
        <v>0</v>
      </c>
      <c r="J24" s="16"/>
      <c r="K24" s="16">
        <v>5839</v>
      </c>
      <c r="L24" s="16"/>
      <c r="M24" s="16">
        <v>168903910</v>
      </c>
      <c r="N24" s="16"/>
      <c r="O24" s="16">
        <v>136234156</v>
      </c>
      <c r="P24" s="16"/>
      <c r="Q24" s="16">
        <f t="shared" si="0"/>
        <v>32669754</v>
      </c>
    </row>
    <row r="25" spans="1:17">
      <c r="A25" s="1" t="s">
        <v>18</v>
      </c>
      <c r="C25" s="16">
        <v>0</v>
      </c>
      <c r="D25" s="16"/>
      <c r="E25" s="16">
        <v>0</v>
      </c>
      <c r="F25" s="16"/>
      <c r="G25" s="16">
        <v>0</v>
      </c>
      <c r="H25" s="16"/>
      <c r="I25" s="16">
        <v>0</v>
      </c>
      <c r="J25" s="16"/>
      <c r="K25" s="16">
        <v>5127</v>
      </c>
      <c r="L25" s="16"/>
      <c r="M25" s="16">
        <v>203859777</v>
      </c>
      <c r="N25" s="16"/>
      <c r="O25" s="16">
        <v>160883043</v>
      </c>
      <c r="P25" s="16"/>
      <c r="Q25" s="16">
        <f t="shared" si="0"/>
        <v>42976734</v>
      </c>
    </row>
    <row r="26" spans="1:17">
      <c r="A26" s="1" t="s">
        <v>115</v>
      </c>
      <c r="C26" s="16">
        <v>0</v>
      </c>
      <c r="D26" s="16"/>
      <c r="E26" s="16">
        <v>0</v>
      </c>
      <c r="F26" s="16"/>
      <c r="G26" s="16">
        <v>0</v>
      </c>
      <c r="H26" s="16"/>
      <c r="I26" s="16">
        <v>0</v>
      </c>
      <c r="J26" s="16"/>
      <c r="K26" s="16">
        <v>26201</v>
      </c>
      <c r="L26" s="16"/>
      <c r="M26" s="16">
        <v>889961589</v>
      </c>
      <c r="N26" s="16"/>
      <c r="O26" s="16">
        <v>775718969</v>
      </c>
      <c r="P26" s="16"/>
      <c r="Q26" s="16">
        <f t="shared" si="0"/>
        <v>114242620</v>
      </c>
    </row>
    <row r="27" spans="1:17">
      <c r="A27" s="1" t="s">
        <v>25</v>
      </c>
      <c r="C27" s="16">
        <v>0</v>
      </c>
      <c r="D27" s="16"/>
      <c r="E27" s="16">
        <v>0</v>
      </c>
      <c r="F27" s="16"/>
      <c r="G27" s="16">
        <v>0</v>
      </c>
      <c r="H27" s="16"/>
      <c r="I27" s="16">
        <v>0</v>
      </c>
      <c r="J27" s="16"/>
      <c r="K27" s="16">
        <v>2605</v>
      </c>
      <c r="L27" s="16"/>
      <c r="M27" s="16">
        <v>127304362</v>
      </c>
      <c r="N27" s="16"/>
      <c r="O27" s="16">
        <v>129586057</v>
      </c>
      <c r="P27" s="16"/>
      <c r="Q27" s="16">
        <f t="shared" si="0"/>
        <v>-2281695</v>
      </c>
    </row>
    <row r="28" spans="1:17">
      <c r="A28" s="1" t="s">
        <v>102</v>
      </c>
      <c r="C28" s="16">
        <v>0</v>
      </c>
      <c r="D28" s="16"/>
      <c r="E28" s="16">
        <v>0</v>
      </c>
      <c r="F28" s="16"/>
      <c r="G28" s="16">
        <v>0</v>
      </c>
      <c r="H28" s="16"/>
      <c r="I28" s="16">
        <v>0</v>
      </c>
      <c r="J28" s="16"/>
      <c r="K28" s="16">
        <v>4940</v>
      </c>
      <c r="L28" s="16"/>
      <c r="M28" s="16">
        <v>221959439</v>
      </c>
      <c r="N28" s="16"/>
      <c r="O28" s="16">
        <v>142551315</v>
      </c>
      <c r="P28" s="16"/>
      <c r="Q28" s="16">
        <f t="shared" si="0"/>
        <v>79408124</v>
      </c>
    </row>
    <row r="29" spans="1:17">
      <c r="A29" s="1" t="s">
        <v>116</v>
      </c>
      <c r="C29" s="16">
        <v>0</v>
      </c>
      <c r="D29" s="16"/>
      <c r="E29" s="16">
        <v>0</v>
      </c>
      <c r="F29" s="16"/>
      <c r="G29" s="16">
        <v>0</v>
      </c>
      <c r="H29" s="16"/>
      <c r="I29" s="16">
        <v>0</v>
      </c>
      <c r="J29" s="16"/>
      <c r="K29" s="16">
        <v>74646</v>
      </c>
      <c r="L29" s="16"/>
      <c r="M29" s="16">
        <v>287697965</v>
      </c>
      <c r="N29" s="16"/>
      <c r="O29" s="16">
        <v>395371353</v>
      </c>
      <c r="P29" s="16"/>
      <c r="Q29" s="16">
        <f t="shared" si="0"/>
        <v>-107673388</v>
      </c>
    </row>
    <row r="30" spans="1:17">
      <c r="A30" s="1" t="s">
        <v>17</v>
      </c>
      <c r="C30" s="16">
        <v>0</v>
      </c>
      <c r="D30" s="16"/>
      <c r="E30" s="16">
        <v>0</v>
      </c>
      <c r="F30" s="16"/>
      <c r="G30" s="16">
        <v>0</v>
      </c>
      <c r="H30" s="16"/>
      <c r="I30" s="16">
        <v>0</v>
      </c>
      <c r="J30" s="16"/>
      <c r="K30" s="16">
        <v>20903</v>
      </c>
      <c r="L30" s="16"/>
      <c r="M30" s="16">
        <v>254330401</v>
      </c>
      <c r="N30" s="16"/>
      <c r="O30" s="16">
        <v>221379413</v>
      </c>
      <c r="P30" s="16"/>
      <c r="Q30" s="16">
        <f t="shared" si="0"/>
        <v>32950988</v>
      </c>
    </row>
    <row r="31" spans="1:17">
      <c r="A31" s="1" t="s">
        <v>22</v>
      </c>
      <c r="C31" s="16">
        <v>0</v>
      </c>
      <c r="D31" s="16"/>
      <c r="E31" s="16">
        <v>0</v>
      </c>
      <c r="F31" s="16"/>
      <c r="G31" s="16">
        <v>0</v>
      </c>
      <c r="H31" s="16"/>
      <c r="I31" s="16">
        <v>0</v>
      </c>
      <c r="J31" s="16"/>
      <c r="K31" s="16">
        <v>18230</v>
      </c>
      <c r="L31" s="16"/>
      <c r="M31" s="16">
        <v>196788378</v>
      </c>
      <c r="N31" s="16"/>
      <c r="O31" s="16">
        <v>165779906</v>
      </c>
      <c r="P31" s="16"/>
      <c r="Q31" s="16">
        <f t="shared" si="0"/>
        <v>31008472</v>
      </c>
    </row>
    <row r="32" spans="1:17">
      <c r="A32" s="1" t="s">
        <v>117</v>
      </c>
      <c r="C32" s="16">
        <v>0</v>
      </c>
      <c r="D32" s="16"/>
      <c r="E32" s="16">
        <v>0</v>
      </c>
      <c r="F32" s="16"/>
      <c r="G32" s="16">
        <v>0</v>
      </c>
      <c r="H32" s="16"/>
      <c r="I32" s="16">
        <v>0</v>
      </c>
      <c r="J32" s="16"/>
      <c r="K32" s="16">
        <v>4002</v>
      </c>
      <c r="L32" s="16"/>
      <c r="M32" s="16">
        <v>333930072</v>
      </c>
      <c r="N32" s="16"/>
      <c r="O32" s="16">
        <v>297569867</v>
      </c>
      <c r="P32" s="16"/>
      <c r="Q32" s="16">
        <f t="shared" si="0"/>
        <v>36360205</v>
      </c>
    </row>
    <row r="33" spans="1:17">
      <c r="A33" s="1" t="s">
        <v>15</v>
      </c>
      <c r="C33" s="16">
        <v>0</v>
      </c>
      <c r="D33" s="16"/>
      <c r="E33" s="16">
        <v>0</v>
      </c>
      <c r="F33" s="16"/>
      <c r="G33" s="16">
        <v>0</v>
      </c>
      <c r="H33" s="16"/>
      <c r="I33" s="16">
        <v>0</v>
      </c>
      <c r="J33" s="16"/>
      <c r="K33" s="16">
        <v>4664</v>
      </c>
      <c r="L33" s="16"/>
      <c r="M33" s="16">
        <v>122072461</v>
      </c>
      <c r="N33" s="16"/>
      <c r="O33" s="16">
        <v>117034986</v>
      </c>
      <c r="P33" s="16"/>
      <c r="Q33" s="16">
        <f t="shared" si="0"/>
        <v>5037475</v>
      </c>
    </row>
    <row r="34" spans="1:17">
      <c r="A34" s="1" t="s">
        <v>118</v>
      </c>
      <c r="C34" s="16">
        <v>0</v>
      </c>
      <c r="D34" s="16"/>
      <c r="E34" s="16">
        <v>0</v>
      </c>
      <c r="F34" s="16"/>
      <c r="G34" s="16">
        <v>0</v>
      </c>
      <c r="H34" s="16"/>
      <c r="I34" s="16">
        <v>0</v>
      </c>
      <c r="J34" s="16"/>
      <c r="K34" s="16">
        <v>1394767</v>
      </c>
      <c r="L34" s="16"/>
      <c r="M34" s="16">
        <v>4493543290</v>
      </c>
      <c r="N34" s="16"/>
      <c r="O34" s="16">
        <v>8276327827</v>
      </c>
      <c r="P34" s="16"/>
      <c r="Q34" s="16">
        <f t="shared" si="0"/>
        <v>-3782784537</v>
      </c>
    </row>
    <row r="35" spans="1:17">
      <c r="A35" s="1" t="s">
        <v>119</v>
      </c>
      <c r="C35" s="16">
        <v>0</v>
      </c>
      <c r="D35" s="16"/>
      <c r="E35" s="16">
        <v>0</v>
      </c>
      <c r="F35" s="16"/>
      <c r="G35" s="16">
        <v>0</v>
      </c>
      <c r="H35" s="16"/>
      <c r="I35" s="16">
        <v>0</v>
      </c>
      <c r="J35" s="16"/>
      <c r="K35" s="16">
        <v>200</v>
      </c>
      <c r="L35" s="16"/>
      <c r="M35" s="16">
        <v>234706250</v>
      </c>
      <c r="N35" s="16"/>
      <c r="O35" s="16">
        <v>231489000</v>
      </c>
      <c r="P35" s="16"/>
      <c r="Q35" s="16">
        <f t="shared" si="0"/>
        <v>3217250</v>
      </c>
    </row>
    <row r="36" spans="1:17">
      <c r="A36" s="1" t="s">
        <v>120</v>
      </c>
      <c r="C36" s="16">
        <v>0</v>
      </c>
      <c r="D36" s="16"/>
      <c r="E36" s="16">
        <v>0</v>
      </c>
      <c r="F36" s="16"/>
      <c r="G36" s="16">
        <v>0</v>
      </c>
      <c r="H36" s="16"/>
      <c r="I36" s="16">
        <v>0</v>
      </c>
      <c r="J36" s="16"/>
      <c r="K36" s="16">
        <v>325403</v>
      </c>
      <c r="L36" s="16"/>
      <c r="M36" s="16">
        <v>6469733915</v>
      </c>
      <c r="N36" s="16"/>
      <c r="O36" s="16">
        <v>6641819342</v>
      </c>
      <c r="P36" s="16"/>
      <c r="Q36" s="16">
        <f t="shared" si="0"/>
        <v>-172085427</v>
      </c>
    </row>
    <row r="37" spans="1:17">
      <c r="A37" s="1" t="s">
        <v>28</v>
      </c>
      <c r="C37" s="16">
        <v>0</v>
      </c>
      <c r="D37" s="16"/>
      <c r="E37" s="16">
        <v>0</v>
      </c>
      <c r="F37" s="16"/>
      <c r="G37" s="16">
        <v>0</v>
      </c>
      <c r="H37" s="16"/>
      <c r="I37" s="16">
        <v>0</v>
      </c>
      <c r="J37" s="16"/>
      <c r="K37" s="16">
        <v>3268</v>
      </c>
      <c r="L37" s="16"/>
      <c r="M37" s="16">
        <v>107852046</v>
      </c>
      <c r="N37" s="16"/>
      <c r="O37" s="16">
        <v>101727084</v>
      </c>
      <c r="P37" s="16"/>
      <c r="Q37" s="16">
        <f t="shared" si="0"/>
        <v>6124962</v>
      </c>
    </row>
    <row r="38" spans="1:17">
      <c r="A38" s="1" t="s">
        <v>121</v>
      </c>
      <c r="C38" s="16">
        <v>0</v>
      </c>
      <c r="D38" s="16"/>
      <c r="E38" s="16">
        <v>0</v>
      </c>
      <c r="F38" s="16"/>
      <c r="G38" s="16">
        <v>0</v>
      </c>
      <c r="H38" s="16"/>
      <c r="I38" s="16">
        <v>0</v>
      </c>
      <c r="J38" s="16"/>
      <c r="K38" s="16">
        <v>372812</v>
      </c>
      <c r="L38" s="16"/>
      <c r="M38" s="16">
        <v>1015193551</v>
      </c>
      <c r="N38" s="16"/>
      <c r="O38" s="16">
        <v>1291047956</v>
      </c>
      <c r="P38" s="16"/>
      <c r="Q38" s="16">
        <f t="shared" si="0"/>
        <v>-275854405</v>
      </c>
    </row>
    <row r="39" spans="1:17">
      <c r="A39" s="1" t="s">
        <v>122</v>
      </c>
      <c r="C39" s="16">
        <v>0</v>
      </c>
      <c r="D39" s="16"/>
      <c r="E39" s="16">
        <v>0</v>
      </c>
      <c r="F39" s="16"/>
      <c r="G39" s="16">
        <v>0</v>
      </c>
      <c r="H39" s="16"/>
      <c r="I39" s="16">
        <v>0</v>
      </c>
      <c r="J39" s="16"/>
      <c r="K39" s="16">
        <v>31851</v>
      </c>
      <c r="L39" s="16"/>
      <c r="M39" s="16">
        <v>532168267</v>
      </c>
      <c r="N39" s="16"/>
      <c r="O39" s="16">
        <v>532168267</v>
      </c>
      <c r="P39" s="16"/>
      <c r="Q39" s="16">
        <f t="shared" si="0"/>
        <v>0</v>
      </c>
    </row>
    <row r="40" spans="1:17">
      <c r="A40" s="1" t="s">
        <v>123</v>
      </c>
      <c r="C40" s="16">
        <v>0</v>
      </c>
      <c r="D40" s="16"/>
      <c r="E40" s="16">
        <v>0</v>
      </c>
      <c r="F40" s="16"/>
      <c r="G40" s="16">
        <v>0</v>
      </c>
      <c r="H40" s="16"/>
      <c r="I40" s="16">
        <v>0</v>
      </c>
      <c r="J40" s="16"/>
      <c r="K40" s="16">
        <v>1903</v>
      </c>
      <c r="L40" s="16"/>
      <c r="M40" s="16">
        <v>1903000000</v>
      </c>
      <c r="N40" s="16"/>
      <c r="O40" s="16">
        <v>1853140385</v>
      </c>
      <c r="P40" s="16"/>
      <c r="Q40" s="16">
        <f t="shared" si="0"/>
        <v>49859615</v>
      </c>
    </row>
    <row r="41" spans="1:17">
      <c r="A41" s="1" t="s">
        <v>124</v>
      </c>
      <c r="C41" s="16">
        <v>0</v>
      </c>
      <c r="D41" s="16"/>
      <c r="E41" s="16">
        <v>0</v>
      </c>
      <c r="F41" s="16"/>
      <c r="G41" s="16">
        <v>0</v>
      </c>
      <c r="H41" s="16"/>
      <c r="I41" s="16">
        <v>0</v>
      </c>
      <c r="J41" s="16"/>
      <c r="K41" s="16">
        <v>1223</v>
      </c>
      <c r="L41" s="16"/>
      <c r="M41" s="16">
        <v>1223000000</v>
      </c>
      <c r="N41" s="16"/>
      <c r="O41" s="16">
        <v>1206981257</v>
      </c>
      <c r="P41" s="16"/>
      <c r="Q41" s="16">
        <f t="shared" si="0"/>
        <v>16018743</v>
      </c>
    </row>
    <row r="42" spans="1:17">
      <c r="A42" s="1" t="s">
        <v>125</v>
      </c>
      <c r="C42" s="16">
        <v>0</v>
      </c>
      <c r="D42" s="16"/>
      <c r="E42" s="16">
        <v>0</v>
      </c>
      <c r="F42" s="16"/>
      <c r="G42" s="16">
        <v>0</v>
      </c>
      <c r="H42" s="16"/>
      <c r="I42" s="16">
        <v>0</v>
      </c>
      <c r="J42" s="16"/>
      <c r="K42" s="16">
        <v>2831</v>
      </c>
      <c r="L42" s="16"/>
      <c r="M42" s="16">
        <v>2831000000</v>
      </c>
      <c r="N42" s="16"/>
      <c r="O42" s="16">
        <v>2518674785</v>
      </c>
      <c r="P42" s="16"/>
      <c r="Q42" s="16">
        <f t="shared" si="0"/>
        <v>312325215</v>
      </c>
    </row>
    <row r="43" spans="1:17">
      <c r="A43" s="1" t="s">
        <v>126</v>
      </c>
      <c r="C43" s="16">
        <v>0</v>
      </c>
      <c r="D43" s="16"/>
      <c r="E43" s="16">
        <v>0</v>
      </c>
      <c r="F43" s="16"/>
      <c r="G43" s="16">
        <v>0</v>
      </c>
      <c r="H43" s="16"/>
      <c r="I43" s="16">
        <v>0</v>
      </c>
      <c r="J43" s="16"/>
      <c r="K43" s="16">
        <v>1726</v>
      </c>
      <c r="L43" s="16"/>
      <c r="M43" s="16">
        <v>1726000000</v>
      </c>
      <c r="N43" s="16"/>
      <c r="O43" s="16">
        <v>1654887395</v>
      </c>
      <c r="P43" s="16"/>
      <c r="Q43" s="16">
        <f t="shared" si="0"/>
        <v>71112605</v>
      </c>
    </row>
    <row r="44" spans="1:17">
      <c r="A44" s="1" t="s">
        <v>49</v>
      </c>
      <c r="C44" s="16">
        <v>0</v>
      </c>
      <c r="D44" s="16"/>
      <c r="E44" s="16">
        <v>0</v>
      </c>
      <c r="F44" s="16"/>
      <c r="G44" s="16">
        <v>0</v>
      </c>
      <c r="H44" s="16"/>
      <c r="I44" s="16">
        <v>0</v>
      </c>
      <c r="J44" s="16"/>
      <c r="K44" s="16">
        <v>512</v>
      </c>
      <c r="L44" s="16"/>
      <c r="M44" s="16">
        <v>442517103</v>
      </c>
      <c r="N44" s="16"/>
      <c r="O44" s="16">
        <v>399481629</v>
      </c>
      <c r="P44" s="16"/>
      <c r="Q44" s="16">
        <f t="shared" si="0"/>
        <v>43035474</v>
      </c>
    </row>
    <row r="45" spans="1:17">
      <c r="A45" s="1" t="s">
        <v>52</v>
      </c>
      <c r="C45" s="16">
        <v>0</v>
      </c>
      <c r="D45" s="16"/>
      <c r="E45" s="16">
        <v>0</v>
      </c>
      <c r="F45" s="16"/>
      <c r="G45" s="16">
        <v>0</v>
      </c>
      <c r="H45" s="16"/>
      <c r="I45" s="16">
        <v>0</v>
      </c>
      <c r="J45" s="16"/>
      <c r="K45" s="16">
        <v>3602</v>
      </c>
      <c r="L45" s="16"/>
      <c r="M45" s="16">
        <v>3002263042</v>
      </c>
      <c r="N45" s="16"/>
      <c r="O45" s="16">
        <v>2858728323</v>
      </c>
      <c r="P45" s="16"/>
      <c r="Q45" s="16">
        <f t="shared" si="0"/>
        <v>143534719</v>
      </c>
    </row>
    <row r="46" spans="1:17">
      <c r="A46" s="1" t="s">
        <v>127</v>
      </c>
      <c r="C46" s="16">
        <v>0</v>
      </c>
      <c r="D46" s="16"/>
      <c r="E46" s="16">
        <v>0</v>
      </c>
      <c r="F46" s="16"/>
      <c r="G46" s="16">
        <v>0</v>
      </c>
      <c r="H46" s="16"/>
      <c r="I46" s="16">
        <v>0</v>
      </c>
      <c r="J46" s="16"/>
      <c r="K46" s="16">
        <v>3168</v>
      </c>
      <c r="L46" s="16"/>
      <c r="M46" s="16">
        <v>3071533608</v>
      </c>
      <c r="N46" s="16"/>
      <c r="O46" s="16">
        <v>2996603144</v>
      </c>
      <c r="P46" s="16"/>
      <c r="Q46" s="16">
        <f t="shared" si="0"/>
        <v>74930464</v>
      </c>
    </row>
    <row r="47" spans="1:17">
      <c r="A47" s="1" t="s">
        <v>128</v>
      </c>
      <c r="C47" s="16">
        <v>0</v>
      </c>
      <c r="D47" s="16"/>
      <c r="E47" s="16">
        <v>0</v>
      </c>
      <c r="F47" s="16"/>
      <c r="G47" s="16">
        <v>0</v>
      </c>
      <c r="H47" s="16"/>
      <c r="I47" s="16">
        <v>0</v>
      </c>
      <c r="J47" s="16"/>
      <c r="K47" s="16">
        <v>9</v>
      </c>
      <c r="L47" s="16"/>
      <c r="M47" s="16">
        <v>9000000</v>
      </c>
      <c r="N47" s="16"/>
      <c r="O47" s="16">
        <v>8128562</v>
      </c>
      <c r="P47" s="16"/>
      <c r="Q47" s="16">
        <f t="shared" si="0"/>
        <v>871438</v>
      </c>
    </row>
    <row r="48" spans="1:17">
      <c r="A48" s="1" t="s">
        <v>55</v>
      </c>
      <c r="C48" s="16">
        <v>0</v>
      </c>
      <c r="D48" s="16"/>
      <c r="E48" s="16">
        <v>0</v>
      </c>
      <c r="F48" s="16"/>
      <c r="G48" s="16">
        <v>0</v>
      </c>
      <c r="H48" s="16"/>
      <c r="I48" s="16">
        <v>0</v>
      </c>
      <c r="J48" s="16"/>
      <c r="K48" s="16">
        <v>4848</v>
      </c>
      <c r="L48" s="16"/>
      <c r="M48" s="16">
        <v>3001967637</v>
      </c>
      <c r="N48" s="16"/>
      <c r="O48" s="16">
        <v>2642638889</v>
      </c>
      <c r="P48" s="16"/>
      <c r="Q48" s="16">
        <f t="shared" si="0"/>
        <v>359328748</v>
      </c>
    </row>
    <row r="49" spans="3:17" ht="24.75" thickBot="1">
      <c r="C49" s="16"/>
      <c r="D49" s="16"/>
      <c r="E49" s="18">
        <f>SUM(E8:E48)</f>
        <v>0</v>
      </c>
      <c r="F49" s="16"/>
      <c r="G49" s="18">
        <f>SUM(G8:G48)</f>
        <v>0</v>
      </c>
      <c r="H49" s="16"/>
      <c r="I49" s="18">
        <f>SUM(I8:I48)</f>
        <v>0</v>
      </c>
      <c r="J49" s="16"/>
      <c r="K49" s="16"/>
      <c r="L49" s="16"/>
      <c r="M49" s="18">
        <f>SUM(M8:M48)</f>
        <v>39656136132</v>
      </c>
      <c r="N49" s="16"/>
      <c r="O49" s="18">
        <f>SUM(O8:O48)</f>
        <v>42625442412</v>
      </c>
      <c r="P49" s="16"/>
      <c r="Q49" s="18">
        <f>SUM(Q8:Q48)</f>
        <v>-2969306280</v>
      </c>
    </row>
    <row r="50" spans="3:17" ht="24.75" thickTop="1">
      <c r="O50" s="16"/>
      <c r="P50" s="16"/>
      <c r="Q50" s="16"/>
    </row>
    <row r="51" spans="3:17">
      <c r="O51" s="16"/>
      <c r="P51" s="16"/>
      <c r="Q51" s="16"/>
    </row>
    <row r="52" spans="3:17">
      <c r="O52" s="4"/>
      <c r="P52" s="4"/>
      <c r="Q52" s="4"/>
    </row>
    <row r="53" spans="3:17">
      <c r="O53" s="4"/>
      <c r="P53" s="4"/>
      <c r="Q53" s="4"/>
    </row>
    <row r="54" spans="3:17">
      <c r="O54" s="16"/>
      <c r="P54" s="16"/>
      <c r="Q54" s="16"/>
    </row>
    <row r="55" spans="3:17">
      <c r="O55" s="8"/>
      <c r="P55" s="4"/>
      <c r="Q55" s="8"/>
    </row>
    <row r="56" spans="3:17">
      <c r="O56" s="4"/>
      <c r="P56" s="4"/>
      <c r="Q56" s="4"/>
    </row>
    <row r="57" spans="3:17">
      <c r="O57" s="4"/>
      <c r="P57" s="4"/>
      <c r="Q5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2022-07-26T11:20:47Z</dcterms:created>
  <dcterms:modified xsi:type="dcterms:W3CDTF">2022-08-01T09:06:24Z</dcterms:modified>
</cp:coreProperties>
</file>