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بهمن- اصلاح شده\"/>
    </mc:Choice>
  </mc:AlternateContent>
  <xr:revisionPtr revIDLastSave="0" documentId="13_ncr:1_{23A6C6DF-41C1-4209-B535-F9B343F4ABE1}" xr6:coauthVersionLast="47" xr6:coauthVersionMax="47" xr10:uidLastSave="{00000000-0000-0000-0000-000000000000}"/>
  <bookViews>
    <workbookView xWindow="-120" yWindow="-120" windowWidth="29040" windowHeight="15840" firstSheet="5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4" l="1"/>
  <c r="G11" i="15"/>
  <c r="E11" i="15"/>
  <c r="E8" i="15"/>
  <c r="E9" i="15"/>
  <c r="E10" i="15"/>
  <c r="E7" i="15"/>
  <c r="C11" i="15"/>
  <c r="C10" i="15"/>
  <c r="C9" i="15"/>
  <c r="C8" i="15"/>
  <c r="C7" i="15"/>
  <c r="C10" i="14"/>
  <c r="K9" i="13"/>
  <c r="K8" i="13"/>
  <c r="G10" i="13"/>
  <c r="G9" i="13"/>
  <c r="G8" i="13"/>
  <c r="K10" i="13"/>
  <c r="I10" i="13"/>
  <c r="E10" i="13"/>
  <c r="Q9" i="12"/>
  <c r="Q10" i="12"/>
  <c r="Q11" i="12"/>
  <c r="Q12" i="12"/>
  <c r="Q13" i="12"/>
  <c r="Q14" i="12"/>
  <c r="Q15" i="12"/>
  <c r="Q16" i="12"/>
  <c r="Q17" i="12"/>
  <c r="Q18" i="12"/>
  <c r="Q8" i="12"/>
  <c r="I19" i="12"/>
  <c r="I9" i="12"/>
  <c r="I10" i="12"/>
  <c r="I11" i="12"/>
  <c r="I12" i="12"/>
  <c r="I13" i="12"/>
  <c r="I14" i="12"/>
  <c r="I15" i="12"/>
  <c r="I16" i="12"/>
  <c r="I17" i="12"/>
  <c r="I18" i="12"/>
  <c r="I8" i="12"/>
  <c r="C19" i="12"/>
  <c r="E19" i="12"/>
  <c r="G19" i="12"/>
  <c r="K19" i="12"/>
  <c r="M19" i="12"/>
  <c r="O19" i="12"/>
  <c r="U29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8" i="11"/>
  <c r="C29" i="11"/>
  <c r="E29" i="11"/>
  <c r="G29" i="11"/>
  <c r="M29" i="11"/>
  <c r="O29" i="11"/>
  <c r="Q29" i="11"/>
  <c r="S9" i="11"/>
  <c r="S10" i="11"/>
  <c r="S11" i="11"/>
  <c r="S12" i="11"/>
  <c r="S13" i="11"/>
  <c r="S14" i="11"/>
  <c r="S15" i="11"/>
  <c r="S16" i="11"/>
  <c r="S17" i="11"/>
  <c r="S18" i="11"/>
  <c r="S19" i="11"/>
  <c r="S29" i="11" s="1"/>
  <c r="S20" i="11"/>
  <c r="S21" i="11"/>
  <c r="S22" i="11"/>
  <c r="S23" i="11"/>
  <c r="S24" i="11"/>
  <c r="S25" i="11"/>
  <c r="S26" i="11"/>
  <c r="S27" i="11"/>
  <c r="S2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8" i="11"/>
  <c r="E19" i="10"/>
  <c r="G19" i="10"/>
  <c r="I19" i="10"/>
  <c r="M19" i="10"/>
  <c r="O19" i="10"/>
  <c r="Q19" i="10"/>
  <c r="I9" i="10"/>
  <c r="I10" i="10"/>
  <c r="I11" i="10"/>
  <c r="I12" i="10"/>
  <c r="I13" i="10"/>
  <c r="I14" i="10"/>
  <c r="I15" i="10"/>
  <c r="I16" i="10"/>
  <c r="I17" i="10"/>
  <c r="I18" i="10"/>
  <c r="I8" i="10"/>
  <c r="Q9" i="10"/>
  <c r="Q10" i="10"/>
  <c r="Q11" i="10"/>
  <c r="Q12" i="10"/>
  <c r="Q13" i="10"/>
  <c r="Q14" i="10"/>
  <c r="Q15" i="10"/>
  <c r="Q16" i="10"/>
  <c r="Q17" i="10"/>
  <c r="Q18" i="10"/>
  <c r="Q8" i="10"/>
  <c r="O35" i="9"/>
  <c r="M35" i="9"/>
  <c r="G35" i="9"/>
  <c r="E3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8" i="9"/>
  <c r="S9" i="8"/>
  <c r="Q9" i="8"/>
  <c r="O9" i="8"/>
  <c r="M9" i="8"/>
  <c r="K9" i="8"/>
  <c r="I9" i="8"/>
  <c r="S10" i="7"/>
  <c r="Q10" i="7"/>
  <c r="O10" i="7"/>
  <c r="M10" i="7"/>
  <c r="K10" i="7"/>
  <c r="I10" i="7"/>
  <c r="Q10" i="6"/>
  <c r="O10" i="6"/>
  <c r="M10" i="6"/>
  <c r="K10" i="6"/>
  <c r="Y27" i="1"/>
  <c r="AI18" i="3"/>
  <c r="AG18" i="3"/>
  <c r="AA18" i="3"/>
  <c r="W18" i="3"/>
  <c r="S18" i="3"/>
  <c r="Q18" i="3"/>
  <c r="E27" i="1"/>
  <c r="G27" i="1"/>
  <c r="K27" i="1"/>
  <c r="U27" i="1"/>
  <c r="O27" i="1"/>
  <c r="W27" i="1"/>
  <c r="S10" i="6" l="1"/>
  <c r="AK18" i="3"/>
  <c r="Q19" i="12"/>
  <c r="I29" i="11"/>
  <c r="I35" i="9"/>
  <c r="Q35" i="9"/>
  <c r="K10" i="11" l="1"/>
  <c r="K14" i="11"/>
  <c r="K18" i="11"/>
  <c r="K22" i="11"/>
  <c r="K8" i="11"/>
  <c r="K11" i="11"/>
  <c r="K15" i="11"/>
  <c r="K19" i="11"/>
  <c r="K23" i="11"/>
  <c r="K27" i="11"/>
  <c r="K12" i="11"/>
  <c r="K16" i="11"/>
  <c r="K20" i="11"/>
  <c r="K24" i="11"/>
  <c r="K28" i="11"/>
  <c r="K9" i="11"/>
  <c r="K13" i="11"/>
  <c r="K17" i="11"/>
  <c r="K21" i="11"/>
  <c r="K25" i="11"/>
  <c r="K29" i="11"/>
  <c r="K26" i="11"/>
</calcChain>
</file>

<file path=xl/sharedStrings.xml><?xml version="1.0" encoding="utf-8"?>
<sst xmlns="http://schemas.openxmlformats.org/spreadsheetml/2006/main" count="522" uniqueCount="130">
  <si>
    <t>صندوق سرمایه‌گذاری مشترک مدرسه کسب و کار صوفی رازی</t>
  </si>
  <si>
    <t>صورت وضعیت پورتفوی</t>
  </si>
  <si>
    <t>برای ماه منتهی به 1400/11/30</t>
  </si>
  <si>
    <t>نام شرکت</t>
  </si>
  <si>
    <t>1400/10/30</t>
  </si>
  <si>
    <t>تغییرات طی دوره</t>
  </si>
  <si>
    <t>1400/11/30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</si>
  <si>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</si>
  <si>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</si>
  <si>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</si>
  <si>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</si>
  <si>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</si>
  <si>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</si>
  <si>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</si>
  <si>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</si>
  <si>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تندگویان</t>
  </si>
  <si>
    <t>توسعه‌معادن‌وفلزات‌</t>
  </si>
  <si>
    <t>حفاری شمال</t>
  </si>
  <si>
    <t>ذوب آهن اصفهان</t>
  </si>
  <si>
    <t>ریل پرداز نو آفرین</t>
  </si>
  <si>
    <t>زغال سنگ پروده طبس</t>
  </si>
  <si>
    <t>سرمایه گذاری سیمان تامین</t>
  </si>
  <si>
    <t>سیمان‌مازندران‌</t>
  </si>
  <si>
    <t>فروسیلیس‌ ایران‌</t>
  </si>
  <si>
    <t>فولاد امیرکبیرکاشان</t>
  </si>
  <si>
    <t>فولاد مبارکه اصفهان</t>
  </si>
  <si>
    <t>گسترش نفت و گاز پارسیان</t>
  </si>
  <si>
    <t>مبین انرژی خلیج فارس</t>
  </si>
  <si>
    <t>ملی‌ صنایع‌ مس‌ ایران‌</t>
  </si>
  <si>
    <t>نفت سپاهان</t>
  </si>
  <si>
    <t>کارخانجات‌ قند قزوین‌</t>
  </si>
  <si>
    <t>تولید ژلاتین کپسول ایران</t>
  </si>
  <si>
    <t>ح.زغال سنگ پروده طبس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</si>
  <si>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</si>
  <si>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</si>
  <si>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</si>
  <si>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</si>
  <si>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</si>
  <si>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</si>
  <si>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</si>
  <si>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</si>
  <si>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</si>
  <si>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اسنادخزانه-م12بودجه98-001111</t>
  </si>
  <si>
    <t>بله</t>
  </si>
  <si>
    <t>1398/09/13</t>
  </si>
  <si>
    <t>1400/11/11</t>
  </si>
  <si>
    <t>اسنادخزانه-م14بودجه98-010318</t>
  </si>
  <si>
    <t>1398/08/11</t>
  </si>
  <si>
    <t>1401/03/18</t>
  </si>
  <si>
    <t>اسنادخزانه-م18بودجه99-010323</t>
  </si>
  <si>
    <t>1400/01/14</t>
  </si>
  <si>
    <t>1401/03/23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</si>
  <si>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</si>
  <si>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</si>
  <si>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</si>
  <si>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</si>
  <si>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</si>
  <si>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</si>
  <si>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</si>
  <si>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</si>
  <si>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</si>
  <si>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اسنادخزانه-م5بودجه99-020218</t>
  </si>
  <si>
    <t>1399/09/05</t>
  </si>
  <si>
    <t>1402/02/18</t>
  </si>
  <si>
    <t>اسنادخزانه-م17بودجه99-010226</t>
  </si>
  <si>
    <t>1401/02/26</t>
  </si>
  <si>
    <t>اسنادخزانه-م14بودجه99-021025</t>
  </si>
  <si>
    <t>1400/01/08</t>
  </si>
  <si>
    <t>1402/10/25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</si>
  <si>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</si>
  <si>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</si>
  <si>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</si>
  <si>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</si>
  <si>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</si>
  <si>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</si>
  <si>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</si>
  <si>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</si>
  <si>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</si>
  <si>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</si>
  <si>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</si>
  <si>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</si>
  <si>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</si>
  <si>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</si>
  <si>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</si>
  <si>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</si>
  <si>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</si>
  <si>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</si>
  <si>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</si>
  <si>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</si>
  <si>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</si>
  <si>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</si>
  <si>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</si>
  <si>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</si>
  <si>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</si>
  <si>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</si>
  <si>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</si>
  <si>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</si>
  <si>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</si>
  <si>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</si>
  <si>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</si>
  <si>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1400/10/29</t>
  </si>
  <si>
    <t>بهای فروش</t>
  </si>
  <si>
    <t>ارزش دفتری</t>
  </si>
  <si>
    <t>سود و زیان ناشی از تغییر قیمت</t>
  </si>
  <si>
    <t>سود و زیان ناشی از فروش</t>
  </si>
  <si>
    <t>سهامی ذوب آهن  اصفهان</t>
  </si>
  <si>
    <t>سخت آژند</t>
  </si>
  <si>
    <t>توسعه سامانه ی نرم افزاری نگین</t>
  </si>
  <si>
    <t>اسنادخزانه-م11بودجه98-001013</t>
  </si>
  <si>
    <t>اسنادخزانه-م9بودجه98-000923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</si>
  <si>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</si>
  <si>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</si>
  <si>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</si>
  <si>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</si>
  <si>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</si>
  <si>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</si>
  <si>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</si>
  <si>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</si>
  <si>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</si>
  <si>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</si>
  <si>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</si>
  <si>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</si>
  <si>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</si>
  <si>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</si>
  <si>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</si>
  <si>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1400/11/01</t>
  </si>
  <si>
    <t>-</t>
  </si>
  <si>
    <t>از ابتدای سال مالی تا</t>
  </si>
  <si>
    <t>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</si>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</sst>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0" xfId="0" applyFont="1" applyAlignment="1"/>
    <xf numFmtId="3" fontId="2" fillId="0" borderId="2" xfId="0" applyNumberFormat="1" applyFont="1" applyBorder="1" applyAlignment="1"/>
    <xf numFmtId="37" fontId="2" fillId="0" borderId="2" xfId="0" applyNumberFormat="1" applyFont="1" applyBorder="1"/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1"/>
  <sheetViews>
    <sheetView rightToLeft="1" topLeftCell="A20" workbookViewId="0">
      <selection activeCell="G39" sqref="G39"/>
    </sheetView>
  </sheetViews>
  <sheetFormatPr defaultRowHeight="24"/>
  <cols>
    <col min="1" max="1" width="24.28515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5" style="1" bestFit="1" customWidth="1"/>
    <col min="16" max="16" width="1.140625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9" t="s">
        <v>3</v>
      </c>
      <c r="C6" s="20" t="s">
        <v>125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6">
        <v>209025</v>
      </c>
      <c r="D9" s="6"/>
      <c r="E9" s="6">
        <v>1881971234</v>
      </c>
      <c r="F9" s="6"/>
      <c r="G9" s="6">
        <v>2148458654.9250002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209025</v>
      </c>
      <c r="R9" s="6"/>
      <c r="S9" s="6">
        <v>9910</v>
      </c>
      <c r="T9" s="6"/>
      <c r="U9" s="6">
        <v>1881971234</v>
      </c>
      <c r="V9" s="6"/>
      <c r="W9" s="6">
        <v>2059112695.3875</v>
      </c>
      <c r="X9" s="6"/>
      <c r="Y9" s="11">
        <v>5.2543140814181481E-2</v>
      </c>
    </row>
    <row r="10" spans="1:25">
      <c r="A10" s="1" t="s">
        <v>16</v>
      </c>
      <c r="C10" s="6">
        <v>117629</v>
      </c>
      <c r="D10" s="6"/>
      <c r="E10" s="6">
        <v>875620734</v>
      </c>
      <c r="F10" s="6"/>
      <c r="G10" s="6">
        <v>1031314727.709</v>
      </c>
      <c r="H10" s="6"/>
      <c r="I10" s="6">
        <v>0</v>
      </c>
      <c r="J10" s="6"/>
      <c r="K10" s="6">
        <v>0</v>
      </c>
      <c r="L10" s="6"/>
      <c r="M10" s="6">
        <v>-117629</v>
      </c>
      <c r="N10" s="6"/>
      <c r="O10" s="6">
        <v>1207064985</v>
      </c>
      <c r="P10" s="6"/>
      <c r="Q10" s="6">
        <v>0</v>
      </c>
      <c r="R10" s="6"/>
      <c r="S10" s="6">
        <v>0</v>
      </c>
      <c r="T10" s="6"/>
      <c r="U10" s="6">
        <v>0</v>
      </c>
      <c r="V10" s="6"/>
      <c r="W10" s="6">
        <v>0</v>
      </c>
      <c r="X10" s="6"/>
      <c r="Y10" s="11">
        <v>0</v>
      </c>
    </row>
    <row r="11" spans="1:25">
      <c r="A11" s="1" t="s">
        <v>17</v>
      </c>
      <c r="C11" s="6">
        <v>238228</v>
      </c>
      <c r="D11" s="6"/>
      <c r="E11" s="6">
        <v>1368302398</v>
      </c>
      <c r="F11" s="6"/>
      <c r="G11" s="6">
        <v>863174430.69299996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238228</v>
      </c>
      <c r="R11" s="6"/>
      <c r="S11" s="6">
        <v>3526</v>
      </c>
      <c r="T11" s="6"/>
      <c r="U11" s="6">
        <v>1368302398</v>
      </c>
      <c r="V11" s="6"/>
      <c r="W11" s="6">
        <v>834993976.02839994</v>
      </c>
      <c r="X11" s="6"/>
      <c r="Y11" s="11">
        <v>2.1306850353422297E-2</v>
      </c>
    </row>
    <row r="12" spans="1:25">
      <c r="A12" s="1" t="s">
        <v>18</v>
      </c>
      <c r="C12" s="6">
        <v>372812</v>
      </c>
      <c r="D12" s="6"/>
      <c r="E12" s="6">
        <v>1291047956</v>
      </c>
      <c r="F12" s="6"/>
      <c r="G12" s="6">
        <v>1015426925.964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372812</v>
      </c>
      <c r="R12" s="6"/>
      <c r="S12" s="6">
        <v>2372</v>
      </c>
      <c r="T12" s="6"/>
      <c r="U12" s="6">
        <v>1291047956</v>
      </c>
      <c r="V12" s="6"/>
      <c r="W12" s="6">
        <v>879048419.11919999</v>
      </c>
      <c r="X12" s="6"/>
      <c r="Y12" s="11">
        <v>2.2431003884210297E-2</v>
      </c>
    </row>
    <row r="13" spans="1:25">
      <c r="A13" s="1" t="s">
        <v>19</v>
      </c>
      <c r="C13" s="6">
        <v>1394767</v>
      </c>
      <c r="D13" s="6"/>
      <c r="E13" s="6">
        <v>4652793540</v>
      </c>
      <c r="F13" s="6"/>
      <c r="G13" s="6">
        <v>4432538631.9109497</v>
      </c>
      <c r="H13" s="6"/>
      <c r="I13" s="6">
        <v>0</v>
      </c>
      <c r="J13" s="6"/>
      <c r="K13" s="6">
        <v>0</v>
      </c>
      <c r="L13" s="6"/>
      <c r="M13" s="6">
        <v>-1394767</v>
      </c>
      <c r="N13" s="6"/>
      <c r="O13" s="6">
        <v>4493543290</v>
      </c>
      <c r="P13" s="6"/>
      <c r="Q13" s="6">
        <v>0</v>
      </c>
      <c r="R13" s="6"/>
      <c r="S13" s="6">
        <v>0</v>
      </c>
      <c r="T13" s="6"/>
      <c r="U13" s="6">
        <v>0</v>
      </c>
      <c r="V13" s="6"/>
      <c r="W13" s="6">
        <v>0</v>
      </c>
      <c r="X13" s="6"/>
      <c r="Y13" s="11">
        <v>0</v>
      </c>
    </row>
    <row r="14" spans="1:25">
      <c r="A14" s="1" t="s">
        <v>20</v>
      </c>
      <c r="C14" s="6">
        <v>29461</v>
      </c>
      <c r="D14" s="6"/>
      <c r="E14" s="6">
        <v>1032030008</v>
      </c>
      <c r="F14" s="6"/>
      <c r="G14" s="6">
        <v>818535512.04750001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29461</v>
      </c>
      <c r="R14" s="6"/>
      <c r="S14" s="6">
        <v>15080</v>
      </c>
      <c r="T14" s="6"/>
      <c r="U14" s="6">
        <v>602392733</v>
      </c>
      <c r="V14" s="6"/>
      <c r="W14" s="6">
        <v>441628462.31400001</v>
      </c>
      <c r="X14" s="6"/>
      <c r="Y14" s="11">
        <v>1.1269196938513424E-2</v>
      </c>
    </row>
    <row r="15" spans="1:25">
      <c r="A15" s="1" t="s">
        <v>21</v>
      </c>
      <c r="C15" s="6">
        <v>92337</v>
      </c>
      <c r="D15" s="6"/>
      <c r="E15" s="6">
        <v>1375950991</v>
      </c>
      <c r="F15" s="6"/>
      <c r="G15" s="6">
        <v>782030308.12199998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92337</v>
      </c>
      <c r="R15" s="6"/>
      <c r="S15" s="6">
        <v>8150</v>
      </c>
      <c r="T15" s="6"/>
      <c r="U15" s="6">
        <v>1375950991</v>
      </c>
      <c r="V15" s="6"/>
      <c r="W15" s="6">
        <v>748068898.02750003</v>
      </c>
      <c r="X15" s="6"/>
      <c r="Y15" s="11">
        <v>1.908875096337144E-2</v>
      </c>
    </row>
    <row r="16" spans="1:25">
      <c r="A16" s="1" t="s">
        <v>22</v>
      </c>
      <c r="C16" s="6">
        <v>75541</v>
      </c>
      <c r="D16" s="6"/>
      <c r="E16" s="6">
        <v>1115870686</v>
      </c>
      <c r="F16" s="6"/>
      <c r="G16" s="6">
        <v>1021995737.5905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75541</v>
      </c>
      <c r="R16" s="6"/>
      <c r="S16" s="6">
        <v>14150</v>
      </c>
      <c r="T16" s="6"/>
      <c r="U16" s="6">
        <v>1115870686</v>
      </c>
      <c r="V16" s="6"/>
      <c r="W16" s="6">
        <v>1062545164.3575</v>
      </c>
      <c r="X16" s="6"/>
      <c r="Y16" s="11">
        <v>2.711335825247646E-2</v>
      </c>
    </row>
    <row r="17" spans="1:25">
      <c r="A17" s="1" t="s">
        <v>23</v>
      </c>
      <c r="C17" s="6">
        <v>226627</v>
      </c>
      <c r="D17" s="6"/>
      <c r="E17" s="6">
        <v>1420760765</v>
      </c>
      <c r="F17" s="6"/>
      <c r="G17" s="6">
        <v>1540905414.3540001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226627</v>
      </c>
      <c r="R17" s="6"/>
      <c r="S17" s="6">
        <v>6110</v>
      </c>
      <c r="T17" s="6"/>
      <c r="U17" s="6">
        <v>1420760765</v>
      </c>
      <c r="V17" s="6"/>
      <c r="W17" s="6">
        <v>1376452058.7284999</v>
      </c>
      <c r="X17" s="6"/>
      <c r="Y17" s="11">
        <v>3.512343666655468E-2</v>
      </c>
    </row>
    <row r="18" spans="1:25">
      <c r="A18" s="1" t="s">
        <v>24</v>
      </c>
      <c r="C18" s="6">
        <v>40539</v>
      </c>
      <c r="D18" s="6"/>
      <c r="E18" s="6">
        <v>773880243</v>
      </c>
      <c r="F18" s="6"/>
      <c r="G18" s="6">
        <v>752359794.37650001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40539</v>
      </c>
      <c r="R18" s="6"/>
      <c r="S18" s="6">
        <v>18520</v>
      </c>
      <c r="T18" s="6"/>
      <c r="U18" s="6">
        <v>773880243</v>
      </c>
      <c r="V18" s="6"/>
      <c r="W18" s="6">
        <v>746315120</v>
      </c>
      <c r="X18" s="6"/>
      <c r="Y18" s="11">
        <v>1.9043999160295207E-2</v>
      </c>
    </row>
    <row r="19" spans="1:25">
      <c r="A19" s="1" t="s">
        <v>25</v>
      </c>
      <c r="C19" s="6">
        <v>1</v>
      </c>
      <c r="D19" s="6"/>
      <c r="E19" s="6">
        <v>10077</v>
      </c>
      <c r="F19" s="6"/>
      <c r="G19" s="6">
        <v>9562.7610000000004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1</v>
      </c>
      <c r="R19" s="6"/>
      <c r="S19" s="6">
        <v>10490</v>
      </c>
      <c r="T19" s="6"/>
      <c r="U19" s="6">
        <v>10077</v>
      </c>
      <c r="V19" s="6"/>
      <c r="W19" s="6">
        <v>10427.584500000001</v>
      </c>
      <c r="X19" s="6"/>
      <c r="Y19" s="11">
        <v>2.6608453338303972E-7</v>
      </c>
    </row>
    <row r="20" spans="1:25">
      <c r="A20" s="1" t="s">
        <v>26</v>
      </c>
      <c r="C20" s="6">
        <v>26199</v>
      </c>
      <c r="D20" s="6"/>
      <c r="E20" s="6">
        <v>567438465</v>
      </c>
      <c r="F20" s="6"/>
      <c r="G20" s="6">
        <v>712800083.55149996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26199</v>
      </c>
      <c r="R20" s="6"/>
      <c r="S20" s="6">
        <v>24790</v>
      </c>
      <c r="T20" s="6"/>
      <c r="U20" s="6">
        <v>567438465</v>
      </c>
      <c r="V20" s="6"/>
      <c r="W20" s="6">
        <v>645608844.40050006</v>
      </c>
      <c r="X20" s="6"/>
      <c r="Y20" s="11">
        <v>1.6474239850108197E-2</v>
      </c>
    </row>
    <row r="21" spans="1:25">
      <c r="A21" s="1" t="s">
        <v>27</v>
      </c>
      <c r="C21" s="6">
        <v>58386</v>
      </c>
      <c r="D21" s="6"/>
      <c r="E21" s="6">
        <v>875688397</v>
      </c>
      <c r="F21" s="6"/>
      <c r="G21" s="6">
        <v>1224034143.5969999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58386</v>
      </c>
      <c r="R21" s="6"/>
      <c r="S21" s="6">
        <v>19530</v>
      </c>
      <c r="T21" s="6"/>
      <c r="U21" s="6">
        <v>875688397</v>
      </c>
      <c r="V21" s="6"/>
      <c r="W21" s="6">
        <v>1133493922.4489999</v>
      </c>
      <c r="X21" s="6"/>
      <c r="Y21" s="11">
        <v>2.8923783973877511E-2</v>
      </c>
    </row>
    <row r="22" spans="1:25">
      <c r="A22" s="1" t="s">
        <v>28</v>
      </c>
      <c r="C22" s="6">
        <v>142536</v>
      </c>
      <c r="D22" s="6"/>
      <c r="E22" s="6">
        <v>964379713</v>
      </c>
      <c r="F22" s="6"/>
      <c r="G22" s="6">
        <v>952142760.57599998</v>
      </c>
      <c r="H22" s="6"/>
      <c r="I22" s="6">
        <v>0</v>
      </c>
      <c r="J22" s="6"/>
      <c r="K22" s="6">
        <v>0</v>
      </c>
      <c r="L22" s="6"/>
      <c r="M22" s="6">
        <v>-142536</v>
      </c>
      <c r="N22" s="6"/>
      <c r="O22" s="6">
        <v>890645745</v>
      </c>
      <c r="P22" s="6"/>
      <c r="Q22" s="6">
        <v>0</v>
      </c>
      <c r="R22" s="6"/>
      <c r="S22" s="6">
        <v>0</v>
      </c>
      <c r="T22" s="6"/>
      <c r="U22" s="6">
        <v>0</v>
      </c>
      <c r="V22" s="6"/>
      <c r="W22" s="6">
        <v>0</v>
      </c>
      <c r="X22" s="6"/>
      <c r="Y22" s="11">
        <v>0</v>
      </c>
    </row>
    <row r="23" spans="1:25">
      <c r="A23" s="1" t="s">
        <v>29</v>
      </c>
      <c r="C23" s="6">
        <v>303947</v>
      </c>
      <c r="D23" s="6"/>
      <c r="E23" s="6">
        <v>1127709525</v>
      </c>
      <c r="F23" s="6"/>
      <c r="G23" s="6">
        <v>975907395.58050001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303947</v>
      </c>
      <c r="R23" s="6"/>
      <c r="S23" s="6">
        <v>2781</v>
      </c>
      <c r="T23" s="6"/>
      <c r="U23" s="6">
        <v>1127709525</v>
      </c>
      <c r="V23" s="6"/>
      <c r="W23" s="6">
        <v>840247211.18834996</v>
      </c>
      <c r="X23" s="6"/>
      <c r="Y23" s="11">
        <v>2.1440899099446523E-2</v>
      </c>
    </row>
    <row r="24" spans="1:25">
      <c r="A24" s="1" t="s">
        <v>30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2817</v>
      </c>
      <c r="J24" s="6"/>
      <c r="K24" s="6">
        <v>10412833</v>
      </c>
      <c r="L24" s="6"/>
      <c r="M24" s="6">
        <v>0</v>
      </c>
      <c r="N24" s="6"/>
      <c r="O24" s="6">
        <v>0</v>
      </c>
      <c r="P24" s="6"/>
      <c r="Q24" s="6">
        <v>2817</v>
      </c>
      <c r="R24" s="6"/>
      <c r="S24" s="6">
        <v>3861</v>
      </c>
      <c r="T24" s="6"/>
      <c r="U24" s="6">
        <v>10412833</v>
      </c>
      <c r="V24" s="6"/>
      <c r="W24" s="6">
        <v>10811722.19985</v>
      </c>
      <c r="X24" s="6"/>
      <c r="Y24" s="11">
        <v>2.7588671725596077E-4</v>
      </c>
    </row>
    <row r="25" spans="1:25">
      <c r="A25" s="1" t="s">
        <v>31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4940</v>
      </c>
      <c r="J25" s="6"/>
      <c r="K25" s="6">
        <v>142551315</v>
      </c>
      <c r="L25" s="6"/>
      <c r="M25" s="6">
        <v>0</v>
      </c>
      <c r="N25" s="6"/>
      <c r="O25" s="6">
        <v>0</v>
      </c>
      <c r="P25" s="6"/>
      <c r="Q25" s="6">
        <v>4940</v>
      </c>
      <c r="R25" s="6"/>
      <c r="S25" s="6">
        <v>29400</v>
      </c>
      <c r="T25" s="6"/>
      <c r="U25" s="6">
        <v>142551315</v>
      </c>
      <c r="V25" s="6"/>
      <c r="W25" s="6">
        <v>144371845.80000001</v>
      </c>
      <c r="X25" s="6"/>
      <c r="Y25" s="11">
        <v>3.6839898274946769E-3</v>
      </c>
    </row>
    <row r="26" spans="1:25">
      <c r="A26" s="1" t="s">
        <v>32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22095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22095</v>
      </c>
      <c r="R26" s="6"/>
      <c r="S26" s="6">
        <v>11110</v>
      </c>
      <c r="T26" s="6"/>
      <c r="U26" s="6">
        <v>429637275</v>
      </c>
      <c r="V26" s="6"/>
      <c r="W26" s="6">
        <v>244014871.07249999</v>
      </c>
      <c r="X26" s="6"/>
      <c r="Y26" s="11">
        <v>6.2266177855330503E-3</v>
      </c>
    </row>
    <row r="27" spans="1:25" ht="24.75" thickBot="1">
      <c r="C27" s="6"/>
      <c r="D27" s="6"/>
      <c r="E27" s="7">
        <f>SUM(E9:E26)</f>
        <v>19323454732</v>
      </c>
      <c r="F27" s="6"/>
      <c r="G27" s="7">
        <f>SUM(G9:G26)</f>
        <v>18271634083.75845</v>
      </c>
      <c r="H27" s="6"/>
      <c r="I27" s="6"/>
      <c r="J27" s="6"/>
      <c r="K27" s="7">
        <f>SUM(K9:K26)</f>
        <v>152964148</v>
      </c>
      <c r="L27" s="6"/>
      <c r="M27" s="6"/>
      <c r="N27" s="6"/>
      <c r="O27" s="7">
        <f>SUM(O9:O26)</f>
        <v>6591254020</v>
      </c>
      <c r="P27" s="6"/>
      <c r="Q27" s="6"/>
      <c r="R27" s="6"/>
      <c r="S27" s="6"/>
      <c r="T27" s="6"/>
      <c r="U27" s="7">
        <f>SUM(U9:U26)</f>
        <v>12983624893</v>
      </c>
      <c r="V27" s="6"/>
      <c r="W27" s="7">
        <f>SUM(W9:W26)</f>
        <v>11166723638.657301</v>
      </c>
      <c r="X27" s="6"/>
      <c r="Y27" s="12">
        <f>SUM(Y9:Y26)</f>
        <v>0.28494542037127463</v>
      </c>
    </row>
    <row r="28" spans="1:25" ht="24.75" thickTop="1">
      <c r="G28" s="3"/>
    </row>
    <row r="29" spans="1:25">
      <c r="G29" s="3"/>
      <c r="Y29" s="3"/>
    </row>
    <row r="31" spans="1:25">
      <c r="G31" s="8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X20"/>
  <sheetViews>
    <sheetView rightToLeft="1" topLeftCell="A4" workbookViewId="0">
      <selection activeCell="P20" sqref="C20:P20"/>
    </sheetView>
  </sheetViews>
  <sheetFormatPr defaultRowHeight="24"/>
  <cols>
    <col min="1" max="1" width="30.140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4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4" ht="24.75">
      <c r="A3" s="18" t="s">
        <v>85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4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24" ht="24.75">
      <c r="A6" s="19" t="s">
        <v>89</v>
      </c>
      <c r="C6" s="20" t="s">
        <v>87</v>
      </c>
      <c r="D6" s="20" t="s">
        <v>87</v>
      </c>
      <c r="E6" s="20" t="s">
        <v>87</v>
      </c>
      <c r="F6" s="20" t="s">
        <v>87</v>
      </c>
      <c r="G6" s="20" t="s">
        <v>87</v>
      </c>
      <c r="H6" s="20" t="s">
        <v>87</v>
      </c>
      <c r="I6" s="20" t="s">
        <v>87</v>
      </c>
      <c r="K6" s="20" t="s">
        <v>88</v>
      </c>
      <c r="L6" s="20" t="s">
        <v>88</v>
      </c>
      <c r="M6" s="20" t="s">
        <v>88</v>
      </c>
      <c r="N6" s="20" t="s">
        <v>88</v>
      </c>
      <c r="O6" s="20" t="s">
        <v>88</v>
      </c>
      <c r="P6" s="20" t="s">
        <v>88</v>
      </c>
      <c r="Q6" s="20" t="s">
        <v>88</v>
      </c>
    </row>
    <row r="7" spans="1:24" ht="24.75">
      <c r="A7" s="20" t="s">
        <v>89</v>
      </c>
      <c r="C7" s="20" t="s">
        <v>114</v>
      </c>
      <c r="E7" s="20" t="s">
        <v>111</v>
      </c>
      <c r="G7" s="20" t="s">
        <v>112</v>
      </c>
      <c r="I7" s="20" t="s">
        <v>115</v>
      </c>
      <c r="K7" s="20" t="s">
        <v>114</v>
      </c>
      <c r="M7" s="20" t="s">
        <v>111</v>
      </c>
      <c r="O7" s="20" t="s">
        <v>112</v>
      </c>
      <c r="Q7" s="20" t="s">
        <v>115</v>
      </c>
    </row>
    <row r="8" spans="1:24">
      <c r="A8" s="1" t="s">
        <v>42</v>
      </c>
      <c r="C8" s="6">
        <v>0</v>
      </c>
      <c r="D8" s="6"/>
      <c r="E8" s="6">
        <v>-59927938</v>
      </c>
      <c r="F8" s="6"/>
      <c r="G8" s="6">
        <v>71112605</v>
      </c>
      <c r="H8" s="6"/>
      <c r="I8" s="6">
        <f>C8+E8+G8</f>
        <v>11184667</v>
      </c>
      <c r="J8" s="6"/>
      <c r="K8" s="6">
        <v>0</v>
      </c>
      <c r="L8" s="6"/>
      <c r="M8" s="6">
        <v>0</v>
      </c>
      <c r="N8" s="6"/>
      <c r="O8" s="6">
        <v>71112605</v>
      </c>
      <c r="P8" s="6"/>
      <c r="Q8" s="6">
        <f>K8+M8+O8</f>
        <v>71112605</v>
      </c>
      <c r="R8" s="4"/>
      <c r="S8" s="4"/>
      <c r="T8" s="4"/>
      <c r="U8" s="4"/>
      <c r="V8" s="4"/>
      <c r="W8" s="4"/>
      <c r="X8" s="4"/>
    </row>
    <row r="9" spans="1:24">
      <c r="A9" s="1" t="s">
        <v>108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18" si="0">C9+E9+G9</f>
        <v>0</v>
      </c>
      <c r="J9" s="6"/>
      <c r="K9" s="6">
        <v>0</v>
      </c>
      <c r="L9" s="6"/>
      <c r="M9" s="6">
        <v>0</v>
      </c>
      <c r="N9" s="6"/>
      <c r="O9" s="6">
        <v>49859615</v>
      </c>
      <c r="P9" s="6"/>
      <c r="Q9" s="6">
        <f t="shared" ref="Q9:Q18" si="1">K9+M9+O9</f>
        <v>49859615</v>
      </c>
      <c r="R9" s="4"/>
      <c r="S9" s="4"/>
      <c r="T9" s="4"/>
      <c r="U9" s="4"/>
      <c r="V9" s="4"/>
      <c r="W9" s="4"/>
      <c r="X9" s="4"/>
    </row>
    <row r="10" spans="1:24">
      <c r="A10" s="1" t="s">
        <v>109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16018743</v>
      </c>
      <c r="P10" s="6"/>
      <c r="Q10" s="6">
        <f t="shared" si="1"/>
        <v>16018743</v>
      </c>
      <c r="R10" s="4"/>
      <c r="S10" s="4"/>
      <c r="T10" s="4"/>
      <c r="U10" s="4"/>
      <c r="V10" s="4"/>
      <c r="W10" s="4"/>
      <c r="X10" s="4"/>
    </row>
    <row r="11" spans="1:24">
      <c r="A11" s="1" t="s">
        <v>46</v>
      </c>
      <c r="C11" s="6">
        <v>0</v>
      </c>
      <c r="D11" s="6"/>
      <c r="E11" s="6">
        <v>43617802</v>
      </c>
      <c r="F11" s="6"/>
      <c r="G11" s="6">
        <v>0</v>
      </c>
      <c r="H11" s="6"/>
      <c r="I11" s="6">
        <f t="shared" si="0"/>
        <v>43617802</v>
      </c>
      <c r="J11" s="6"/>
      <c r="K11" s="6">
        <v>0</v>
      </c>
      <c r="L11" s="6"/>
      <c r="M11" s="6">
        <v>142718809</v>
      </c>
      <c r="N11" s="6"/>
      <c r="O11" s="6">
        <v>0</v>
      </c>
      <c r="P11" s="6"/>
      <c r="Q11" s="6">
        <f t="shared" si="1"/>
        <v>142718809</v>
      </c>
      <c r="R11" s="4"/>
      <c r="S11" s="4"/>
      <c r="T11" s="4"/>
      <c r="U11" s="4"/>
      <c r="V11" s="4"/>
      <c r="W11" s="4"/>
      <c r="X11" s="4"/>
    </row>
    <row r="12" spans="1:24">
      <c r="A12" s="1" t="s">
        <v>52</v>
      </c>
      <c r="C12" s="6">
        <v>0</v>
      </c>
      <c r="D12" s="6"/>
      <c r="E12" s="6">
        <v>65301122</v>
      </c>
      <c r="F12" s="6"/>
      <c r="G12" s="6">
        <v>0</v>
      </c>
      <c r="H12" s="6"/>
      <c r="I12" s="6">
        <f t="shared" si="0"/>
        <v>65301122</v>
      </c>
      <c r="J12" s="6"/>
      <c r="K12" s="6">
        <v>0</v>
      </c>
      <c r="L12" s="6"/>
      <c r="M12" s="6">
        <v>213118066</v>
      </c>
      <c r="N12" s="6"/>
      <c r="O12" s="6">
        <v>0</v>
      </c>
      <c r="P12" s="6"/>
      <c r="Q12" s="6">
        <f t="shared" si="1"/>
        <v>213118066</v>
      </c>
      <c r="R12" s="4"/>
      <c r="S12" s="4"/>
      <c r="T12" s="4"/>
      <c r="U12" s="4"/>
      <c r="V12" s="4"/>
      <c r="W12" s="4"/>
      <c r="X12" s="4"/>
    </row>
    <row r="13" spans="1:24">
      <c r="A13" s="1" t="s">
        <v>55</v>
      </c>
      <c r="C13" s="6">
        <v>0</v>
      </c>
      <c r="D13" s="6"/>
      <c r="E13" s="6">
        <v>101954998</v>
      </c>
      <c r="F13" s="6"/>
      <c r="G13" s="6">
        <v>0</v>
      </c>
      <c r="H13" s="6"/>
      <c r="I13" s="6">
        <f t="shared" si="0"/>
        <v>101954998</v>
      </c>
      <c r="J13" s="6"/>
      <c r="K13" s="6">
        <v>0</v>
      </c>
      <c r="L13" s="6"/>
      <c r="M13" s="6">
        <v>210968382</v>
      </c>
      <c r="N13" s="6"/>
      <c r="O13" s="6">
        <v>0</v>
      </c>
      <c r="P13" s="6"/>
      <c r="Q13" s="6">
        <f t="shared" si="1"/>
        <v>210968382</v>
      </c>
      <c r="R13" s="4"/>
      <c r="S13" s="4"/>
      <c r="T13" s="4"/>
      <c r="U13" s="4"/>
      <c r="V13" s="4"/>
      <c r="W13" s="4"/>
      <c r="X13" s="4"/>
    </row>
    <row r="14" spans="1:24">
      <c r="A14" s="1" t="s">
        <v>61</v>
      </c>
      <c r="C14" s="6">
        <v>0</v>
      </c>
      <c r="D14" s="6"/>
      <c r="E14" s="6">
        <v>35243611</v>
      </c>
      <c r="F14" s="6"/>
      <c r="G14" s="6">
        <v>0</v>
      </c>
      <c r="H14" s="6"/>
      <c r="I14" s="6">
        <f t="shared" si="0"/>
        <v>35243611</v>
      </c>
      <c r="J14" s="6"/>
      <c r="K14" s="6">
        <v>0</v>
      </c>
      <c r="L14" s="6"/>
      <c r="M14" s="6">
        <v>79214718</v>
      </c>
      <c r="N14" s="6"/>
      <c r="O14" s="6">
        <v>0</v>
      </c>
      <c r="P14" s="6"/>
      <c r="Q14" s="6">
        <f t="shared" si="1"/>
        <v>79214718</v>
      </c>
      <c r="R14" s="4"/>
      <c r="S14" s="4"/>
      <c r="T14" s="4"/>
      <c r="U14" s="4"/>
      <c r="V14" s="4"/>
      <c r="W14" s="4"/>
      <c r="X14" s="4"/>
    </row>
    <row r="15" spans="1:24">
      <c r="A15" s="1" t="s">
        <v>66</v>
      </c>
      <c r="C15" s="6">
        <v>0</v>
      </c>
      <c r="D15" s="6"/>
      <c r="E15" s="6">
        <v>59577540</v>
      </c>
      <c r="F15" s="6"/>
      <c r="G15" s="6">
        <v>0</v>
      </c>
      <c r="H15" s="6"/>
      <c r="I15" s="6">
        <f t="shared" si="0"/>
        <v>59577540</v>
      </c>
      <c r="J15" s="6"/>
      <c r="K15" s="6">
        <v>0</v>
      </c>
      <c r="L15" s="6"/>
      <c r="M15" s="6">
        <v>59577540</v>
      </c>
      <c r="N15" s="6"/>
      <c r="O15" s="6">
        <v>0</v>
      </c>
      <c r="P15" s="6"/>
      <c r="Q15" s="6">
        <f t="shared" si="1"/>
        <v>59577540</v>
      </c>
      <c r="R15" s="4"/>
      <c r="S15" s="4"/>
      <c r="T15" s="4"/>
      <c r="U15" s="4"/>
      <c r="V15" s="4"/>
      <c r="W15" s="4"/>
      <c r="X15" s="4"/>
    </row>
    <row r="16" spans="1:24">
      <c r="A16" s="1" t="s">
        <v>64</v>
      </c>
      <c r="C16" s="6">
        <v>0</v>
      </c>
      <c r="D16" s="6"/>
      <c r="E16" s="6">
        <v>21415181</v>
      </c>
      <c r="F16" s="6"/>
      <c r="G16" s="6">
        <v>0</v>
      </c>
      <c r="H16" s="6"/>
      <c r="I16" s="6">
        <f t="shared" si="0"/>
        <v>21415181</v>
      </c>
      <c r="J16" s="6"/>
      <c r="K16" s="6">
        <v>0</v>
      </c>
      <c r="L16" s="6"/>
      <c r="M16" s="6">
        <v>21415181</v>
      </c>
      <c r="N16" s="6"/>
      <c r="O16" s="6">
        <v>0</v>
      </c>
      <c r="P16" s="6"/>
      <c r="Q16" s="6">
        <f t="shared" si="1"/>
        <v>21415181</v>
      </c>
      <c r="R16" s="4"/>
      <c r="S16" s="4"/>
      <c r="T16" s="4"/>
      <c r="U16" s="4"/>
      <c r="V16" s="4"/>
      <c r="W16" s="4"/>
      <c r="X16" s="4"/>
    </row>
    <row r="17" spans="1:24">
      <c r="A17" s="1" t="s">
        <v>49</v>
      </c>
      <c r="C17" s="6">
        <v>0</v>
      </c>
      <c r="D17" s="6"/>
      <c r="E17" s="6">
        <v>147033</v>
      </c>
      <c r="F17" s="6"/>
      <c r="G17" s="6">
        <v>0</v>
      </c>
      <c r="H17" s="6"/>
      <c r="I17" s="6">
        <f t="shared" si="0"/>
        <v>147033</v>
      </c>
      <c r="J17" s="6"/>
      <c r="K17" s="6">
        <v>0</v>
      </c>
      <c r="L17" s="6"/>
      <c r="M17" s="6">
        <v>295890</v>
      </c>
      <c r="N17" s="6"/>
      <c r="O17" s="6">
        <v>0</v>
      </c>
      <c r="P17" s="6"/>
      <c r="Q17" s="6">
        <f t="shared" si="1"/>
        <v>295890</v>
      </c>
      <c r="R17" s="4"/>
      <c r="S17" s="4"/>
      <c r="T17" s="4"/>
      <c r="U17" s="4"/>
      <c r="V17" s="4"/>
      <c r="W17" s="4"/>
      <c r="X17" s="4"/>
    </row>
    <row r="18" spans="1:24">
      <c r="A18" s="1" t="s">
        <v>58</v>
      </c>
      <c r="C18" s="6">
        <v>0</v>
      </c>
      <c r="D18" s="6"/>
      <c r="E18" s="6">
        <v>182188053</v>
      </c>
      <c r="F18" s="6"/>
      <c r="G18" s="6">
        <v>0</v>
      </c>
      <c r="H18" s="6"/>
      <c r="I18" s="6">
        <f t="shared" si="0"/>
        <v>182188053</v>
      </c>
      <c r="J18" s="6"/>
      <c r="K18" s="6">
        <v>0</v>
      </c>
      <c r="L18" s="6"/>
      <c r="M18" s="6">
        <v>428507071</v>
      </c>
      <c r="N18" s="6"/>
      <c r="O18" s="6">
        <v>0</v>
      </c>
      <c r="P18" s="6"/>
      <c r="Q18" s="6">
        <f t="shared" si="1"/>
        <v>428507071</v>
      </c>
      <c r="R18" s="4"/>
      <c r="S18" s="4"/>
      <c r="T18" s="4"/>
      <c r="U18" s="4"/>
      <c r="V18" s="4"/>
      <c r="W18" s="4"/>
      <c r="X18" s="4"/>
    </row>
    <row r="19" spans="1:24" ht="24.75" thickBot="1">
      <c r="C19" s="15">
        <f>SUM(C8:C18)</f>
        <v>0</v>
      </c>
      <c r="D19" s="14"/>
      <c r="E19" s="15">
        <f>SUM(E8:E18)</f>
        <v>449517402</v>
      </c>
      <c r="F19" s="14"/>
      <c r="G19" s="15">
        <f>SUM(G8:G18)</f>
        <v>71112605</v>
      </c>
      <c r="H19" s="14"/>
      <c r="I19" s="15">
        <f>SUM(I8:I18)</f>
        <v>520630007</v>
      </c>
      <c r="J19" s="14"/>
      <c r="K19" s="15">
        <f>SUM(K8:K18)</f>
        <v>0</v>
      </c>
      <c r="L19" s="14"/>
      <c r="M19" s="15">
        <f>SUM(M8:M18)</f>
        <v>1155815657</v>
      </c>
      <c r="N19" s="14"/>
      <c r="O19" s="15">
        <f>SUM(O8:O18)</f>
        <v>136990963</v>
      </c>
      <c r="P19" s="14"/>
      <c r="Q19" s="15">
        <f>SUM(Q8:Q18)</f>
        <v>1292806620</v>
      </c>
      <c r="R19" s="4"/>
      <c r="S19" s="4"/>
      <c r="T19" s="4"/>
      <c r="U19" s="4"/>
      <c r="V19" s="4"/>
      <c r="W19" s="4"/>
      <c r="X19" s="4"/>
    </row>
    <row r="20" spans="1:24" ht="24.75" thickTop="1">
      <c r="E20" s="3"/>
      <c r="G20" s="3"/>
      <c r="M20" s="3"/>
      <c r="O2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2" sqref="K12"/>
    </sheetView>
  </sheetViews>
  <sheetFormatPr defaultRowHeight="24"/>
  <cols>
    <col min="1" max="1" width="26.8554687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85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20" t="s">
        <v>116</v>
      </c>
      <c r="B6" s="20" t="s">
        <v>116</v>
      </c>
      <c r="C6" s="20" t="s">
        <v>116</v>
      </c>
      <c r="E6" s="20" t="s">
        <v>87</v>
      </c>
      <c r="F6" s="20" t="s">
        <v>87</v>
      </c>
      <c r="G6" s="20" t="s">
        <v>87</v>
      </c>
      <c r="I6" s="20" t="s">
        <v>88</v>
      </c>
      <c r="J6" s="20" t="s">
        <v>88</v>
      </c>
      <c r="K6" s="20" t="s">
        <v>88</v>
      </c>
    </row>
    <row r="7" spans="1:11" ht="24.75">
      <c r="A7" s="20" t="s">
        <v>117</v>
      </c>
      <c r="C7" s="20" t="s">
        <v>72</v>
      </c>
      <c r="E7" s="20" t="s">
        <v>118</v>
      </c>
      <c r="G7" s="20" t="s">
        <v>119</v>
      </c>
      <c r="I7" s="20" t="s">
        <v>118</v>
      </c>
      <c r="K7" s="20" t="s">
        <v>119</v>
      </c>
    </row>
    <row r="8" spans="1:11">
      <c r="A8" s="1" t="s">
        <v>78</v>
      </c>
      <c r="C8" s="4" t="s">
        <v>79</v>
      </c>
      <c r="D8" s="4"/>
      <c r="E8" s="5">
        <v>6948172</v>
      </c>
      <c r="F8" s="4"/>
      <c r="G8" s="11">
        <f>E8/$E$10</f>
        <v>0.99873407696070382</v>
      </c>
      <c r="H8" s="4"/>
      <c r="I8" s="5">
        <v>32273687</v>
      </c>
      <c r="J8" s="4"/>
      <c r="K8" s="11">
        <f>I8/$I$10</f>
        <v>0.99972718960313289</v>
      </c>
    </row>
    <row r="9" spans="1:11">
      <c r="A9" s="1" t="s">
        <v>82</v>
      </c>
      <c r="C9" s="4" t="s">
        <v>83</v>
      </c>
      <c r="D9" s="4"/>
      <c r="E9" s="5">
        <v>8807</v>
      </c>
      <c r="F9" s="4"/>
      <c r="G9" s="11">
        <f>E9/$E$10</f>
        <v>1.2659230392962234E-3</v>
      </c>
      <c r="H9" s="4"/>
      <c r="I9" s="5">
        <v>8807</v>
      </c>
      <c r="J9" s="4"/>
      <c r="K9" s="11">
        <f>I9/$I$10</f>
        <v>2.7281039686710701E-4</v>
      </c>
    </row>
    <row r="10" spans="1:11" ht="24.75" thickBot="1">
      <c r="C10" s="4"/>
      <c r="D10" s="4"/>
      <c r="E10" s="10">
        <f>SUM(E8:E9)</f>
        <v>6956979</v>
      </c>
      <c r="F10" s="4"/>
      <c r="G10" s="12">
        <f>SUM(G8:G9)</f>
        <v>1</v>
      </c>
      <c r="H10" s="4"/>
      <c r="I10" s="10">
        <f>SUM(I8:I9)</f>
        <v>32282494</v>
      </c>
      <c r="J10" s="4"/>
      <c r="K10" s="12">
        <f>SUM(K8:K9)</f>
        <v>1</v>
      </c>
    </row>
    <row r="11" spans="1:11" ht="24.7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abSelected="1" workbookViewId="0">
      <selection activeCell="E11" sqref="E11"/>
    </sheetView>
  </sheetViews>
  <sheetFormatPr defaultRowHeight="24"/>
  <cols>
    <col min="1" max="1" width="37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3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85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6" spans="1:5" ht="24.75">
      <c r="A6" s="19" t="s">
        <v>120</v>
      </c>
      <c r="C6" s="20" t="s">
        <v>87</v>
      </c>
      <c r="E6" s="20" t="s">
        <v>127</v>
      </c>
    </row>
    <row r="7" spans="1:5" ht="24.75">
      <c r="A7" s="20" t="s">
        <v>120</v>
      </c>
      <c r="C7" s="20" t="s">
        <v>75</v>
      </c>
      <c r="E7" s="20" t="s">
        <v>128</v>
      </c>
    </row>
    <row r="8" spans="1:5">
      <c r="A8" s="1" t="s">
        <v>121</v>
      </c>
      <c r="C8" s="5">
        <v>5302842</v>
      </c>
      <c r="D8" s="4"/>
      <c r="E8" s="5">
        <v>35045924</v>
      </c>
    </row>
    <row r="9" spans="1:5">
      <c r="A9" s="1" t="s">
        <v>129</v>
      </c>
      <c r="C9" s="5">
        <v>8024</v>
      </c>
      <c r="D9" s="4"/>
      <c r="E9" s="5">
        <v>0</v>
      </c>
    </row>
    <row r="10" spans="1:5" ht="24.75" thickBot="1">
      <c r="C10" s="10">
        <f>SUM(C8:C9)</f>
        <v>5310866</v>
      </c>
      <c r="D10" s="4"/>
      <c r="E10" s="10">
        <f>SUM(E8:E9)</f>
        <v>35045924</v>
      </c>
    </row>
    <row r="11" spans="1:5" ht="25.5" thickTop="1">
      <c r="A11" s="2"/>
      <c r="C11" s="3"/>
      <c r="E11" s="3"/>
    </row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0"/>
  <sheetViews>
    <sheetView rightToLeft="1" topLeftCell="R4" workbookViewId="0">
      <selection activeCell="AK15" sqref="AK15"/>
    </sheetView>
  </sheetViews>
  <sheetFormatPr defaultRowHeight="24"/>
  <cols>
    <col min="1" max="1" width="39.5703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20" t="s">
        <v>34</v>
      </c>
      <c r="B6" s="20" t="s">
        <v>34</v>
      </c>
      <c r="C6" s="20" t="s">
        <v>34</v>
      </c>
      <c r="D6" s="20" t="s">
        <v>34</v>
      </c>
      <c r="E6" s="20" t="s">
        <v>34</v>
      </c>
      <c r="F6" s="20" t="s">
        <v>34</v>
      </c>
      <c r="G6" s="20" t="s">
        <v>34</v>
      </c>
      <c r="H6" s="20" t="s">
        <v>34</v>
      </c>
      <c r="I6" s="20" t="s">
        <v>34</v>
      </c>
      <c r="J6" s="20" t="s">
        <v>34</v>
      </c>
      <c r="K6" s="20" t="s">
        <v>34</v>
      </c>
      <c r="L6" s="20" t="s">
        <v>34</v>
      </c>
      <c r="M6" s="20" t="s">
        <v>34</v>
      </c>
      <c r="O6" s="20" t="s">
        <v>125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35</v>
      </c>
      <c r="C7" s="19" t="s">
        <v>36</v>
      </c>
      <c r="E7" s="19" t="s">
        <v>37</v>
      </c>
      <c r="G7" s="19" t="s">
        <v>38</v>
      </c>
      <c r="I7" s="19" t="s">
        <v>39</v>
      </c>
      <c r="K7" s="19" t="s">
        <v>40</v>
      </c>
      <c r="M7" s="19" t="s">
        <v>33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41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35</v>
      </c>
      <c r="C8" s="20" t="s">
        <v>36</v>
      </c>
      <c r="E8" s="20" t="s">
        <v>37</v>
      </c>
      <c r="G8" s="20" t="s">
        <v>38</v>
      </c>
      <c r="I8" s="20" t="s">
        <v>39</v>
      </c>
      <c r="K8" s="20" t="s">
        <v>40</v>
      </c>
      <c r="M8" s="20" t="s">
        <v>33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41</v>
      </c>
      <c r="AG8" s="20" t="s">
        <v>8</v>
      </c>
      <c r="AI8" s="20" t="s">
        <v>9</v>
      </c>
      <c r="AK8" s="20" t="s">
        <v>13</v>
      </c>
    </row>
    <row r="9" spans="1:37">
      <c r="A9" s="1" t="s">
        <v>42</v>
      </c>
      <c r="C9" s="4" t="s">
        <v>43</v>
      </c>
      <c r="D9" s="4"/>
      <c r="E9" s="4" t="s">
        <v>43</v>
      </c>
      <c r="F9" s="4"/>
      <c r="G9" s="4" t="s">
        <v>44</v>
      </c>
      <c r="H9" s="4"/>
      <c r="I9" s="4" t="s">
        <v>45</v>
      </c>
      <c r="J9" s="4"/>
      <c r="K9" s="5">
        <v>0</v>
      </c>
      <c r="L9" s="4"/>
      <c r="M9" s="5">
        <v>0</v>
      </c>
      <c r="N9" s="4"/>
      <c r="O9" s="5">
        <v>1726</v>
      </c>
      <c r="P9" s="4"/>
      <c r="Q9" s="5">
        <v>1494784871</v>
      </c>
      <c r="R9" s="4"/>
      <c r="S9" s="5">
        <v>1714815333</v>
      </c>
      <c r="T9" s="4"/>
      <c r="U9" s="5">
        <v>0</v>
      </c>
      <c r="V9" s="4"/>
      <c r="W9" s="5">
        <v>0</v>
      </c>
      <c r="X9" s="4"/>
      <c r="Y9" s="5">
        <v>1726</v>
      </c>
      <c r="Z9" s="4"/>
      <c r="AA9" s="5">
        <v>1726000000</v>
      </c>
      <c r="AB9" s="4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11">
        <v>0</v>
      </c>
    </row>
    <row r="10" spans="1:37">
      <c r="A10" s="1" t="s">
        <v>46</v>
      </c>
      <c r="C10" s="4" t="s">
        <v>43</v>
      </c>
      <c r="D10" s="4"/>
      <c r="E10" s="4" t="s">
        <v>43</v>
      </c>
      <c r="F10" s="4"/>
      <c r="G10" s="4" t="s">
        <v>47</v>
      </c>
      <c r="H10" s="4"/>
      <c r="I10" s="4" t="s">
        <v>48</v>
      </c>
      <c r="J10" s="4"/>
      <c r="K10" s="5">
        <v>0</v>
      </c>
      <c r="L10" s="4"/>
      <c r="M10" s="5">
        <v>0</v>
      </c>
      <c r="N10" s="4"/>
      <c r="O10" s="5">
        <v>2831</v>
      </c>
      <c r="P10" s="4"/>
      <c r="Q10" s="5">
        <v>2497790979</v>
      </c>
      <c r="R10" s="4"/>
      <c r="S10" s="5">
        <v>2617775792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2831</v>
      </c>
      <c r="AD10" s="4"/>
      <c r="AE10" s="5">
        <v>940260</v>
      </c>
      <c r="AF10" s="4"/>
      <c r="AG10" s="5">
        <v>2497790979</v>
      </c>
      <c r="AH10" s="4"/>
      <c r="AI10" s="5">
        <v>2661393594</v>
      </c>
      <c r="AJ10" s="4"/>
      <c r="AK10" s="11">
        <v>6.7911765434085059E-2</v>
      </c>
    </row>
    <row r="11" spans="1:37">
      <c r="A11" s="1" t="s">
        <v>49</v>
      </c>
      <c r="C11" s="4" t="s">
        <v>43</v>
      </c>
      <c r="D11" s="4"/>
      <c r="E11" s="4" t="s">
        <v>43</v>
      </c>
      <c r="F11" s="4"/>
      <c r="G11" s="4" t="s">
        <v>50</v>
      </c>
      <c r="H11" s="4"/>
      <c r="I11" s="4" t="s">
        <v>51</v>
      </c>
      <c r="J11" s="4"/>
      <c r="K11" s="5">
        <v>0</v>
      </c>
      <c r="L11" s="4"/>
      <c r="M11" s="5">
        <v>0</v>
      </c>
      <c r="N11" s="4"/>
      <c r="O11" s="5">
        <v>9</v>
      </c>
      <c r="P11" s="4"/>
      <c r="Q11" s="5">
        <v>8128562</v>
      </c>
      <c r="R11" s="4"/>
      <c r="S11" s="5">
        <v>8277419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9</v>
      </c>
      <c r="AD11" s="4"/>
      <c r="AE11" s="5">
        <v>936220</v>
      </c>
      <c r="AF11" s="4"/>
      <c r="AG11" s="5">
        <v>8128562</v>
      </c>
      <c r="AH11" s="4"/>
      <c r="AI11" s="5">
        <v>8424452</v>
      </c>
      <c r="AJ11" s="4"/>
      <c r="AK11" s="11">
        <v>2.1496985993523388E-4</v>
      </c>
    </row>
    <row r="12" spans="1:37">
      <c r="A12" s="1" t="s">
        <v>52</v>
      </c>
      <c r="C12" s="4" t="s">
        <v>43</v>
      </c>
      <c r="D12" s="4"/>
      <c r="E12" s="4" t="s">
        <v>43</v>
      </c>
      <c r="F12" s="4"/>
      <c r="G12" s="4" t="s">
        <v>53</v>
      </c>
      <c r="H12" s="4"/>
      <c r="I12" s="4" t="s">
        <v>54</v>
      </c>
      <c r="J12" s="4"/>
      <c r="K12" s="5">
        <v>0</v>
      </c>
      <c r="L12" s="4"/>
      <c r="M12" s="5">
        <v>0</v>
      </c>
      <c r="N12" s="4"/>
      <c r="O12" s="5">
        <v>3851</v>
      </c>
      <c r="P12" s="4"/>
      <c r="Q12" s="5">
        <v>2998667835</v>
      </c>
      <c r="R12" s="4"/>
      <c r="S12" s="5">
        <v>3152511773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3851</v>
      </c>
      <c r="AD12" s="4"/>
      <c r="AE12" s="5">
        <v>835730</v>
      </c>
      <c r="AF12" s="4"/>
      <c r="AG12" s="5">
        <v>2998667835</v>
      </c>
      <c r="AH12" s="4"/>
      <c r="AI12" s="5">
        <v>3217812895</v>
      </c>
      <c r="AJ12" s="4"/>
      <c r="AK12" s="11">
        <v>8.2110122692364965E-2</v>
      </c>
    </row>
    <row r="13" spans="1:37">
      <c r="A13" s="1" t="s">
        <v>55</v>
      </c>
      <c r="C13" s="4" t="s">
        <v>43</v>
      </c>
      <c r="D13" s="4"/>
      <c r="E13" s="4" t="s">
        <v>43</v>
      </c>
      <c r="F13" s="4"/>
      <c r="G13" s="4" t="s">
        <v>56</v>
      </c>
      <c r="H13" s="4"/>
      <c r="I13" s="4" t="s">
        <v>57</v>
      </c>
      <c r="J13" s="4"/>
      <c r="K13" s="5">
        <v>0</v>
      </c>
      <c r="L13" s="4"/>
      <c r="M13" s="5">
        <v>0</v>
      </c>
      <c r="N13" s="4"/>
      <c r="O13" s="5">
        <v>6562</v>
      </c>
      <c r="P13" s="4"/>
      <c r="Q13" s="5">
        <v>4993360072</v>
      </c>
      <c r="R13" s="4"/>
      <c r="S13" s="5">
        <v>5316946548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6562</v>
      </c>
      <c r="AD13" s="4"/>
      <c r="AE13" s="5">
        <v>825950</v>
      </c>
      <c r="AF13" s="4"/>
      <c r="AG13" s="5">
        <v>4993360072</v>
      </c>
      <c r="AH13" s="4"/>
      <c r="AI13" s="5">
        <v>5418901546</v>
      </c>
      <c r="AJ13" s="4"/>
      <c r="AK13" s="11">
        <v>0.1382761165173049</v>
      </c>
    </row>
    <row r="14" spans="1:37">
      <c r="A14" s="1" t="s">
        <v>58</v>
      </c>
      <c r="C14" s="4" t="s">
        <v>43</v>
      </c>
      <c r="D14" s="4"/>
      <c r="E14" s="4" t="s">
        <v>43</v>
      </c>
      <c r="F14" s="4"/>
      <c r="G14" s="4" t="s">
        <v>59</v>
      </c>
      <c r="H14" s="4"/>
      <c r="I14" s="4" t="s">
        <v>60</v>
      </c>
      <c r="J14" s="4"/>
      <c r="K14" s="5">
        <v>0</v>
      </c>
      <c r="L14" s="4"/>
      <c r="M14" s="5">
        <v>0</v>
      </c>
      <c r="N14" s="4"/>
      <c r="O14" s="5">
        <v>9388</v>
      </c>
      <c r="P14" s="4"/>
      <c r="Q14" s="5">
        <v>5117387353</v>
      </c>
      <c r="R14" s="4"/>
      <c r="S14" s="5">
        <v>5363706375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v>9388</v>
      </c>
      <c r="AD14" s="4"/>
      <c r="AE14" s="5">
        <v>590850</v>
      </c>
      <c r="AF14" s="4"/>
      <c r="AG14" s="5">
        <v>5117387353</v>
      </c>
      <c r="AH14" s="4"/>
      <c r="AI14" s="5">
        <v>5545894424</v>
      </c>
      <c r="AJ14" s="4"/>
      <c r="AK14" s="11">
        <v>0.14151664079074516</v>
      </c>
    </row>
    <row r="15" spans="1:37">
      <c r="A15" s="1" t="s">
        <v>61</v>
      </c>
      <c r="C15" s="4" t="s">
        <v>43</v>
      </c>
      <c r="D15" s="4"/>
      <c r="E15" s="4" t="s">
        <v>43</v>
      </c>
      <c r="F15" s="4"/>
      <c r="G15" s="4" t="s">
        <v>62</v>
      </c>
      <c r="H15" s="4"/>
      <c r="I15" s="4" t="s">
        <v>63</v>
      </c>
      <c r="J15" s="4"/>
      <c r="K15" s="5">
        <v>0</v>
      </c>
      <c r="L15" s="4"/>
      <c r="M15" s="5">
        <v>0</v>
      </c>
      <c r="N15" s="4"/>
      <c r="O15" s="5">
        <v>2350</v>
      </c>
      <c r="P15" s="4"/>
      <c r="Q15" s="5">
        <v>1748753902</v>
      </c>
      <c r="R15" s="4"/>
      <c r="S15" s="5">
        <v>1792725009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4"/>
      <c r="AC15" s="5">
        <v>2350</v>
      </c>
      <c r="AD15" s="4"/>
      <c r="AE15" s="5">
        <v>778000</v>
      </c>
      <c r="AF15" s="4"/>
      <c r="AG15" s="5">
        <v>1748753902</v>
      </c>
      <c r="AH15" s="4"/>
      <c r="AI15" s="5">
        <v>1827968620</v>
      </c>
      <c r="AJ15" s="4"/>
      <c r="AK15" s="11">
        <v>4.6644951886176428E-2</v>
      </c>
    </row>
    <row r="16" spans="1:37">
      <c r="A16" s="1" t="s">
        <v>64</v>
      </c>
      <c r="C16" s="4" t="s">
        <v>43</v>
      </c>
      <c r="D16" s="4"/>
      <c r="E16" s="4" t="s">
        <v>43</v>
      </c>
      <c r="F16" s="4"/>
      <c r="G16" s="4" t="s">
        <v>50</v>
      </c>
      <c r="H16" s="4"/>
      <c r="I16" s="4" t="s">
        <v>65</v>
      </c>
      <c r="J16" s="4"/>
      <c r="K16" s="5">
        <v>0</v>
      </c>
      <c r="L16" s="4"/>
      <c r="M16" s="5">
        <v>0</v>
      </c>
      <c r="N16" s="4"/>
      <c r="O16" s="5">
        <v>0</v>
      </c>
      <c r="P16" s="4"/>
      <c r="Q16" s="5">
        <v>0</v>
      </c>
      <c r="R16" s="4"/>
      <c r="S16" s="5">
        <v>0</v>
      </c>
      <c r="T16" s="4"/>
      <c r="U16" s="5">
        <v>3168</v>
      </c>
      <c r="V16" s="4"/>
      <c r="W16" s="5">
        <v>2996603145</v>
      </c>
      <c r="X16" s="4"/>
      <c r="Y16" s="5">
        <v>0</v>
      </c>
      <c r="Z16" s="4"/>
      <c r="AA16" s="5">
        <v>0</v>
      </c>
      <c r="AB16" s="4"/>
      <c r="AC16" s="5">
        <v>3168</v>
      </c>
      <c r="AD16" s="4"/>
      <c r="AE16" s="5">
        <v>952830</v>
      </c>
      <c r="AF16" s="4"/>
      <c r="AG16" s="5">
        <v>2996603144</v>
      </c>
      <c r="AH16" s="4"/>
      <c r="AI16" s="5">
        <v>3018018329</v>
      </c>
      <c r="AJ16" s="4"/>
      <c r="AK16" s="11">
        <v>7.7011890799199595E-2</v>
      </c>
    </row>
    <row r="17" spans="1:37">
      <c r="A17" s="1" t="s">
        <v>66</v>
      </c>
      <c r="C17" s="4" t="s">
        <v>43</v>
      </c>
      <c r="D17" s="4"/>
      <c r="E17" s="4" t="s">
        <v>43</v>
      </c>
      <c r="F17" s="4"/>
      <c r="G17" s="4" t="s">
        <v>67</v>
      </c>
      <c r="H17" s="4"/>
      <c r="I17" s="4" t="s">
        <v>68</v>
      </c>
      <c r="J17" s="4"/>
      <c r="K17" s="5">
        <v>0</v>
      </c>
      <c r="L17" s="4"/>
      <c r="M17" s="5">
        <v>0</v>
      </c>
      <c r="N17" s="4"/>
      <c r="O17" s="5">
        <v>0</v>
      </c>
      <c r="P17" s="4"/>
      <c r="Q17" s="5">
        <v>0</v>
      </c>
      <c r="R17" s="4"/>
      <c r="S17" s="5">
        <v>0</v>
      </c>
      <c r="T17" s="4"/>
      <c r="U17" s="5">
        <v>6015</v>
      </c>
      <c r="V17" s="4"/>
      <c r="W17" s="5">
        <v>3997165446</v>
      </c>
      <c r="X17" s="4"/>
      <c r="Y17" s="5">
        <v>0</v>
      </c>
      <c r="Z17" s="4"/>
      <c r="AA17" s="5">
        <v>0</v>
      </c>
      <c r="AB17" s="4"/>
      <c r="AC17" s="5">
        <v>6015</v>
      </c>
      <c r="AD17" s="4"/>
      <c r="AE17" s="5">
        <v>674560</v>
      </c>
      <c r="AF17" s="4"/>
      <c r="AG17" s="5">
        <v>3997165446</v>
      </c>
      <c r="AH17" s="4"/>
      <c r="AI17" s="5">
        <v>4056742982</v>
      </c>
      <c r="AJ17" s="4"/>
      <c r="AK17" s="11">
        <v>0.10351741224637317</v>
      </c>
    </row>
    <row r="18" spans="1:37" ht="24.75" thickBot="1">
      <c r="Q18" s="10">
        <f>SUM(Q9:Q17)</f>
        <v>18858873574</v>
      </c>
      <c r="R18" s="4"/>
      <c r="S18" s="10">
        <f>SUM(S9:S17)</f>
        <v>19966758249</v>
      </c>
      <c r="T18" s="4"/>
      <c r="U18" s="4"/>
      <c r="V18" s="4"/>
      <c r="W18" s="10">
        <f>SUM(W9:W17)</f>
        <v>6993768591</v>
      </c>
      <c r="X18" s="4"/>
      <c r="Y18" s="4"/>
      <c r="Z18" s="4"/>
      <c r="AA18" s="10">
        <f>SUM(AA9:AA17)</f>
        <v>1726000000</v>
      </c>
      <c r="AB18" s="4"/>
      <c r="AC18" s="4"/>
      <c r="AD18" s="4"/>
      <c r="AE18" s="4"/>
      <c r="AF18" s="4"/>
      <c r="AG18" s="10">
        <f>SUM(AG9:AG17)</f>
        <v>24357857293</v>
      </c>
      <c r="AH18" s="4"/>
      <c r="AI18" s="10">
        <f>SUM(AI9:AI17)</f>
        <v>25755156842</v>
      </c>
      <c r="AJ18" s="4"/>
      <c r="AK18" s="13">
        <f>SUM(AK9:AK17)</f>
        <v>0.65720387022618443</v>
      </c>
    </row>
    <row r="19" spans="1:37" ht="24.75" thickTop="1">
      <c r="S19" s="3"/>
      <c r="AG19" s="3"/>
      <c r="AI19" s="3"/>
    </row>
    <row r="20" spans="1:37">
      <c r="S20" s="3"/>
      <c r="AI20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G21" sqref="G21"/>
    </sheetView>
  </sheetViews>
  <sheetFormatPr defaultRowHeight="24"/>
  <cols>
    <col min="1" max="1" width="26.8554687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70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K6" s="20" t="s">
        <v>125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70</v>
      </c>
      <c r="C7" s="20" t="s">
        <v>72</v>
      </c>
      <c r="E7" s="20" t="s">
        <v>73</v>
      </c>
      <c r="G7" s="20" t="s">
        <v>74</v>
      </c>
      <c r="I7" s="20" t="s">
        <v>40</v>
      </c>
      <c r="K7" s="20" t="s">
        <v>75</v>
      </c>
      <c r="M7" s="20" t="s">
        <v>76</v>
      </c>
      <c r="O7" s="20" t="s">
        <v>77</v>
      </c>
      <c r="Q7" s="20" t="s">
        <v>75</v>
      </c>
      <c r="S7" s="20" t="s">
        <v>69</v>
      </c>
    </row>
    <row r="8" spans="1:19">
      <c r="A8" s="1" t="s">
        <v>78</v>
      </c>
      <c r="C8" s="1" t="s">
        <v>79</v>
      </c>
      <c r="E8" s="1" t="s">
        <v>80</v>
      </c>
      <c r="G8" s="1" t="s">
        <v>81</v>
      </c>
      <c r="I8" s="5">
        <v>8</v>
      </c>
      <c r="K8" s="5">
        <v>1362469454</v>
      </c>
      <c r="L8" s="4"/>
      <c r="M8" s="5">
        <v>2186440970</v>
      </c>
      <c r="N8" s="4"/>
      <c r="O8" s="5">
        <v>2250000000</v>
      </c>
      <c r="P8" s="4"/>
      <c r="Q8" s="5">
        <v>1298910424</v>
      </c>
      <c r="S8" s="11">
        <v>3.3144778071700715E-2</v>
      </c>
    </row>
    <row r="9" spans="1:19">
      <c r="A9" s="1" t="s">
        <v>82</v>
      </c>
      <c r="C9" s="1" t="s">
        <v>83</v>
      </c>
      <c r="E9" s="1" t="s">
        <v>80</v>
      </c>
      <c r="G9" s="1" t="s">
        <v>84</v>
      </c>
      <c r="I9" s="5">
        <v>10</v>
      </c>
      <c r="K9" s="5">
        <v>1339420</v>
      </c>
      <c r="L9" s="4"/>
      <c r="M9" s="5">
        <v>8807</v>
      </c>
      <c r="N9" s="4"/>
      <c r="O9" s="5">
        <v>0</v>
      </c>
      <c r="P9" s="4"/>
      <c r="Q9" s="5">
        <v>1348227</v>
      </c>
      <c r="S9" s="11">
        <v>3.4403207395673994E-5</v>
      </c>
    </row>
    <row r="10" spans="1:19" ht="24.75" thickBot="1">
      <c r="K10" s="9">
        <f>SUM(K8:K9)</f>
        <v>1363808874</v>
      </c>
      <c r="M10" s="9">
        <f>SUM(M8:M9)</f>
        <v>2186449777</v>
      </c>
      <c r="O10" s="9">
        <f>SUM(O8:O9)</f>
        <v>2250000000</v>
      </c>
      <c r="Q10" s="9">
        <f>SUM(Q8:Q9)</f>
        <v>1300258651</v>
      </c>
      <c r="S10" s="13">
        <f>SUM(S8:S9)</f>
        <v>3.3179181279096387E-2</v>
      </c>
    </row>
    <row r="11" spans="1:19" ht="24.75" thickTop="1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C21" sqref="C21"/>
    </sheetView>
  </sheetViews>
  <sheetFormatPr defaultRowHeight="24"/>
  <cols>
    <col min="1" max="1" width="24.28515625" style="1" bestFit="1" customWidth="1"/>
    <col min="2" max="2" width="1" style="1" customWidth="1"/>
    <col min="3" max="3" width="14.855468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21.28515625" style="1" customWidth="1"/>
    <col min="11" max="11" width="11.28515625" style="1" bestFit="1" customWidth="1"/>
    <col min="12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</row>
    <row r="3" spans="1:11" ht="24.75">
      <c r="A3" s="18" t="s">
        <v>85</v>
      </c>
      <c r="B3" s="18"/>
      <c r="C3" s="18"/>
      <c r="D3" s="18"/>
      <c r="E3" s="18"/>
      <c r="F3" s="18"/>
      <c r="G3" s="18"/>
    </row>
    <row r="4" spans="1:11" ht="24.75">
      <c r="A4" s="18" t="s">
        <v>2</v>
      </c>
      <c r="B4" s="18"/>
      <c r="C4" s="18"/>
      <c r="D4" s="18"/>
      <c r="E4" s="18"/>
      <c r="F4" s="18"/>
      <c r="G4" s="18"/>
    </row>
    <row r="6" spans="1:11" ht="24.75">
      <c r="A6" s="20" t="s">
        <v>89</v>
      </c>
      <c r="C6" s="20" t="s">
        <v>75</v>
      </c>
      <c r="E6" s="20" t="s">
        <v>113</v>
      </c>
      <c r="G6" s="20" t="s">
        <v>13</v>
      </c>
    </row>
    <row r="7" spans="1:11">
      <c r="A7" s="1" t="s">
        <v>122</v>
      </c>
      <c r="C7" s="8">
        <f>'سرمایه‌گذاری در سهام'!I29</f>
        <v>-666620568</v>
      </c>
      <c r="D7" s="8"/>
      <c r="E7" s="11">
        <f>C7/$C$11</f>
        <v>4.9850959353831854</v>
      </c>
      <c r="F7" s="8"/>
      <c r="G7" s="17">
        <v>-1.7010403778537294E-2</v>
      </c>
      <c r="J7" s="3"/>
    </row>
    <row r="8" spans="1:11">
      <c r="A8" s="1" t="s">
        <v>123</v>
      </c>
      <c r="C8" s="8">
        <f>'سرمایه‌گذاری در اوراق بهادار'!I19</f>
        <v>520630007</v>
      </c>
      <c r="D8" s="8"/>
      <c r="E8" s="11">
        <f t="shared" ref="E8:E10" si="0">C8/$C$11</f>
        <v>-3.8933550153139276</v>
      </c>
      <c r="F8" s="8"/>
      <c r="G8" s="17">
        <v>1.3285108596128251E-2</v>
      </c>
      <c r="K8" s="3"/>
    </row>
    <row r="9" spans="1:11">
      <c r="A9" s="1" t="s">
        <v>124</v>
      </c>
      <c r="C9" s="8">
        <f>'درآمد سپرده بانکی'!E10</f>
        <v>6956979</v>
      </c>
      <c r="D9" s="8"/>
      <c r="E9" s="11">
        <f t="shared" si="0"/>
        <v>-5.202540905615468E-2</v>
      </c>
      <c r="F9" s="8"/>
      <c r="G9" s="17">
        <v>1.7752380821949766E-4</v>
      </c>
      <c r="K9" s="3"/>
    </row>
    <row r="10" spans="1:11">
      <c r="A10" s="1" t="s">
        <v>120</v>
      </c>
      <c r="C10" s="8">
        <f>'سایر درآمدها'!C10</f>
        <v>5310866</v>
      </c>
      <c r="D10" s="8"/>
      <c r="E10" s="11">
        <f t="shared" si="0"/>
        <v>-3.9715511013102667E-2</v>
      </c>
      <c r="F10" s="8"/>
      <c r="G10" s="17">
        <v>1.355193335014308E-4</v>
      </c>
      <c r="J10" s="3"/>
    </row>
    <row r="11" spans="1:11" ht="24.75" thickBot="1">
      <c r="C11" s="16">
        <f>SUM(C7:C10)</f>
        <v>-133722716</v>
      </c>
      <c r="E11" s="12">
        <f>SUM(E7:E10)</f>
        <v>1.0000000000000004</v>
      </c>
      <c r="G11" s="12">
        <f>SUM(G7:G10)</f>
        <v>-3.4122520406881145E-3</v>
      </c>
      <c r="J11" s="3"/>
    </row>
    <row r="12" spans="1:11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O15" sqref="O15"/>
    </sheetView>
  </sheetViews>
  <sheetFormatPr defaultRowHeight="24"/>
  <cols>
    <col min="1" max="1" width="22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85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21" t="s">
        <v>86</v>
      </c>
      <c r="B6" s="21" t="s">
        <v>86</v>
      </c>
      <c r="C6" s="21" t="s">
        <v>86</v>
      </c>
      <c r="D6" s="21" t="s">
        <v>86</v>
      </c>
      <c r="E6" s="21" t="s">
        <v>86</v>
      </c>
      <c r="F6" s="21" t="s">
        <v>86</v>
      </c>
      <c r="G6" s="21" t="s">
        <v>86</v>
      </c>
      <c r="I6" s="21" t="s">
        <v>87</v>
      </c>
      <c r="J6" s="21" t="s">
        <v>87</v>
      </c>
      <c r="K6" s="21" t="s">
        <v>87</v>
      </c>
      <c r="L6" s="21" t="s">
        <v>87</v>
      </c>
      <c r="M6" s="21" t="s">
        <v>87</v>
      </c>
      <c r="O6" s="21" t="s">
        <v>88</v>
      </c>
      <c r="P6" s="21" t="s">
        <v>88</v>
      </c>
      <c r="Q6" s="21" t="s">
        <v>88</v>
      </c>
      <c r="R6" s="21" t="s">
        <v>88</v>
      </c>
      <c r="S6" s="21" t="s">
        <v>88</v>
      </c>
    </row>
    <row r="7" spans="1:19" ht="24.75">
      <c r="A7" s="20" t="s">
        <v>89</v>
      </c>
      <c r="C7" s="20" t="s">
        <v>90</v>
      </c>
      <c r="E7" s="20" t="s">
        <v>39</v>
      </c>
      <c r="G7" s="20" t="s">
        <v>40</v>
      </c>
      <c r="I7" s="20" t="s">
        <v>91</v>
      </c>
      <c r="K7" s="20" t="s">
        <v>92</v>
      </c>
      <c r="M7" s="20" t="s">
        <v>93</v>
      </c>
      <c r="O7" s="20" t="s">
        <v>91</v>
      </c>
      <c r="Q7" s="20" t="s">
        <v>92</v>
      </c>
      <c r="S7" s="20" t="s">
        <v>93</v>
      </c>
    </row>
    <row r="8" spans="1:19">
      <c r="A8" s="1" t="s">
        <v>78</v>
      </c>
      <c r="C8" s="5">
        <v>17</v>
      </c>
      <c r="D8" s="4"/>
      <c r="E8" s="4" t="s">
        <v>126</v>
      </c>
      <c r="F8" s="4"/>
      <c r="G8" s="5">
        <v>8</v>
      </c>
      <c r="H8" s="4"/>
      <c r="I8" s="5">
        <v>6948172</v>
      </c>
      <c r="J8" s="4"/>
      <c r="K8" s="5">
        <v>0</v>
      </c>
      <c r="L8" s="4"/>
      <c r="M8" s="5">
        <v>6948172</v>
      </c>
      <c r="N8" s="4"/>
      <c r="O8" s="5">
        <v>32273687</v>
      </c>
      <c r="P8" s="4"/>
      <c r="Q8" s="5">
        <v>0</v>
      </c>
      <c r="R8" s="4"/>
      <c r="S8" s="5">
        <v>32273687</v>
      </c>
    </row>
    <row r="9" spans="1:19">
      <c r="A9" s="1" t="s">
        <v>82</v>
      </c>
      <c r="C9" s="5">
        <v>24</v>
      </c>
      <c r="D9" s="4"/>
      <c r="E9" s="4" t="s">
        <v>126</v>
      </c>
      <c r="F9" s="4"/>
      <c r="G9" s="5">
        <v>10</v>
      </c>
      <c r="H9" s="4"/>
      <c r="I9" s="5">
        <v>8807</v>
      </c>
      <c r="J9" s="4"/>
      <c r="K9" s="5">
        <v>0</v>
      </c>
      <c r="L9" s="4"/>
      <c r="M9" s="5">
        <v>8807</v>
      </c>
      <c r="N9" s="4"/>
      <c r="O9" s="5">
        <v>8807</v>
      </c>
      <c r="P9" s="4"/>
      <c r="Q9" s="5">
        <v>0</v>
      </c>
      <c r="R9" s="4"/>
      <c r="S9" s="5">
        <v>8807</v>
      </c>
    </row>
    <row r="10" spans="1:19" ht="24.75" thickBot="1">
      <c r="C10" s="4"/>
      <c r="D10" s="4"/>
      <c r="E10" s="4"/>
      <c r="F10" s="4"/>
      <c r="G10" s="4"/>
      <c r="H10" s="4"/>
      <c r="I10" s="10">
        <f>SUM(I8:I9)</f>
        <v>6956979</v>
      </c>
      <c r="J10" s="4"/>
      <c r="K10" s="10">
        <f>SUM(K8:K9)</f>
        <v>0</v>
      </c>
      <c r="L10" s="4"/>
      <c r="M10" s="10">
        <f>SUM(M8:M9)</f>
        <v>6956979</v>
      </c>
      <c r="N10" s="4"/>
      <c r="O10" s="10">
        <f>SUM(O8:O9)</f>
        <v>32282494</v>
      </c>
      <c r="P10" s="4"/>
      <c r="Q10" s="10">
        <f>SUM(Q8:Q9)</f>
        <v>0</v>
      </c>
      <c r="R10" s="4"/>
      <c r="S10" s="10">
        <f>SUM(S8:S9)</f>
        <v>32282494</v>
      </c>
    </row>
    <row r="11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topLeftCell="A4" workbookViewId="0">
      <selection activeCell="K19" sqref="K19"/>
    </sheetView>
  </sheetViews>
  <sheetFormatPr defaultRowHeight="24"/>
  <cols>
    <col min="1" max="1" width="24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85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3</v>
      </c>
      <c r="C6" s="20" t="s">
        <v>94</v>
      </c>
      <c r="D6" s="20" t="s">
        <v>94</v>
      </c>
      <c r="E6" s="20" t="s">
        <v>94</v>
      </c>
      <c r="F6" s="20" t="s">
        <v>94</v>
      </c>
      <c r="G6" s="20" t="s">
        <v>94</v>
      </c>
      <c r="I6" s="20" t="s">
        <v>87</v>
      </c>
      <c r="J6" s="20" t="s">
        <v>87</v>
      </c>
      <c r="K6" s="20" t="s">
        <v>87</v>
      </c>
      <c r="L6" s="20" t="s">
        <v>87</v>
      </c>
      <c r="M6" s="20" t="s">
        <v>87</v>
      </c>
      <c r="O6" s="20" t="s">
        <v>88</v>
      </c>
      <c r="P6" s="20" t="s">
        <v>88</v>
      </c>
      <c r="Q6" s="20" t="s">
        <v>88</v>
      </c>
      <c r="R6" s="20" t="s">
        <v>88</v>
      </c>
      <c r="S6" s="20" t="s">
        <v>88</v>
      </c>
    </row>
    <row r="7" spans="1:19" ht="24.75">
      <c r="A7" s="20" t="s">
        <v>3</v>
      </c>
      <c r="C7" s="20" t="s">
        <v>95</v>
      </c>
      <c r="E7" s="20" t="s">
        <v>96</v>
      </c>
      <c r="G7" s="20" t="s">
        <v>97</v>
      </c>
      <c r="I7" s="20" t="s">
        <v>98</v>
      </c>
      <c r="K7" s="20" t="s">
        <v>92</v>
      </c>
      <c r="M7" s="20" t="s">
        <v>99</v>
      </c>
      <c r="O7" s="20" t="s">
        <v>98</v>
      </c>
      <c r="Q7" s="20" t="s">
        <v>92</v>
      </c>
      <c r="S7" s="20" t="s">
        <v>99</v>
      </c>
    </row>
    <row r="8" spans="1:19">
      <c r="A8" s="1" t="s">
        <v>26</v>
      </c>
      <c r="C8" s="4" t="s">
        <v>100</v>
      </c>
      <c r="D8" s="4"/>
      <c r="E8" s="5">
        <v>26199</v>
      </c>
      <c r="F8" s="4"/>
      <c r="G8" s="5">
        <v>3530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92482470</v>
      </c>
      <c r="P8" s="4"/>
      <c r="Q8" s="5">
        <v>11726246</v>
      </c>
      <c r="R8" s="4"/>
      <c r="S8" s="5">
        <v>80756224</v>
      </c>
    </row>
    <row r="9" spans="1:19" ht="24.75" thickBot="1">
      <c r="I9" s="10">
        <f>SUM(I8)</f>
        <v>0</v>
      </c>
      <c r="K9" s="10">
        <f>SUM(K8)</f>
        <v>0</v>
      </c>
      <c r="M9" s="10">
        <f>SUM(M8)</f>
        <v>0</v>
      </c>
      <c r="O9" s="10">
        <f>SUM(O8)</f>
        <v>92482470</v>
      </c>
      <c r="Q9" s="10">
        <f>SUM(Q8)</f>
        <v>11726246</v>
      </c>
      <c r="S9" s="10">
        <f>SUM(S8)</f>
        <v>80756224</v>
      </c>
    </row>
    <row r="10" spans="1:19" ht="24.75" thickTop="1">
      <c r="O10" s="3"/>
    </row>
    <row r="11" spans="1:19">
      <c r="O1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2"/>
  <sheetViews>
    <sheetView rightToLeft="1" topLeftCell="A25" workbookViewId="0">
      <selection activeCell="I45" sqref="I45"/>
    </sheetView>
  </sheetViews>
  <sheetFormatPr defaultRowHeight="24"/>
  <cols>
    <col min="1" max="1" width="30.140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85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87</v>
      </c>
      <c r="D6" s="20" t="s">
        <v>87</v>
      </c>
      <c r="E6" s="20" t="s">
        <v>87</v>
      </c>
      <c r="F6" s="20" t="s">
        <v>87</v>
      </c>
      <c r="G6" s="20" t="s">
        <v>87</v>
      </c>
      <c r="H6" s="20" t="s">
        <v>87</v>
      </c>
      <c r="I6" s="20" t="s">
        <v>87</v>
      </c>
      <c r="K6" s="20" t="s">
        <v>88</v>
      </c>
      <c r="L6" s="20" t="s">
        <v>88</v>
      </c>
      <c r="M6" s="20" t="s">
        <v>88</v>
      </c>
      <c r="N6" s="20" t="s">
        <v>88</v>
      </c>
      <c r="O6" s="20" t="s">
        <v>88</v>
      </c>
      <c r="P6" s="20" t="s">
        <v>88</v>
      </c>
      <c r="Q6" s="20" t="s">
        <v>88</v>
      </c>
    </row>
    <row r="7" spans="1:17" ht="24.75">
      <c r="A7" s="20" t="s">
        <v>3</v>
      </c>
      <c r="C7" s="22" t="s">
        <v>7</v>
      </c>
      <c r="D7" s="6"/>
      <c r="E7" s="22" t="s">
        <v>101</v>
      </c>
      <c r="F7" s="6"/>
      <c r="G7" s="22" t="s">
        <v>102</v>
      </c>
      <c r="H7" s="6"/>
      <c r="I7" s="22" t="s">
        <v>103</v>
      </c>
      <c r="J7" s="6"/>
      <c r="K7" s="22" t="s">
        <v>7</v>
      </c>
      <c r="L7" s="6"/>
      <c r="M7" s="22" t="s">
        <v>101</v>
      </c>
      <c r="N7" s="6"/>
      <c r="O7" s="22" t="s">
        <v>102</v>
      </c>
      <c r="P7" s="6"/>
      <c r="Q7" s="22" t="s">
        <v>103</v>
      </c>
    </row>
    <row r="8" spans="1:17">
      <c r="A8" s="1" t="s">
        <v>32</v>
      </c>
      <c r="C8" s="6">
        <v>22095</v>
      </c>
      <c r="D8" s="6"/>
      <c r="E8" s="6">
        <v>244014871</v>
      </c>
      <c r="F8" s="6"/>
      <c r="G8" s="6">
        <v>429637275</v>
      </c>
      <c r="H8" s="6"/>
      <c r="I8" s="6">
        <f>E8-G8</f>
        <v>-185622404</v>
      </c>
      <c r="J8" s="6"/>
      <c r="K8" s="6">
        <v>22095</v>
      </c>
      <c r="L8" s="6"/>
      <c r="M8" s="6">
        <v>244014871</v>
      </c>
      <c r="N8" s="6"/>
      <c r="O8" s="6">
        <v>429637275</v>
      </c>
      <c r="P8" s="6"/>
      <c r="Q8" s="6">
        <f>M8-O8</f>
        <v>-185622404</v>
      </c>
    </row>
    <row r="9" spans="1:17">
      <c r="A9" s="1" t="s">
        <v>26</v>
      </c>
      <c r="C9" s="6">
        <v>26199</v>
      </c>
      <c r="D9" s="6"/>
      <c r="E9" s="6">
        <v>645608844</v>
      </c>
      <c r="F9" s="6"/>
      <c r="G9" s="6">
        <v>712800083</v>
      </c>
      <c r="H9" s="6"/>
      <c r="I9" s="6">
        <f t="shared" ref="I9:I34" si="0">E9-G9</f>
        <v>-67191239</v>
      </c>
      <c r="J9" s="6"/>
      <c r="K9" s="6">
        <v>26199</v>
      </c>
      <c r="L9" s="6"/>
      <c r="M9" s="6">
        <v>645608844</v>
      </c>
      <c r="N9" s="6"/>
      <c r="O9" s="6">
        <v>821709908</v>
      </c>
      <c r="P9" s="6"/>
      <c r="Q9" s="6">
        <f t="shared" ref="Q9:Q34" si="1">M9-O9</f>
        <v>-176101064</v>
      </c>
    </row>
    <row r="10" spans="1:17">
      <c r="A10" s="1" t="s">
        <v>29</v>
      </c>
      <c r="C10" s="6">
        <v>303947</v>
      </c>
      <c r="D10" s="6"/>
      <c r="E10" s="6">
        <v>840247211</v>
      </c>
      <c r="F10" s="6"/>
      <c r="G10" s="6">
        <v>975907404</v>
      </c>
      <c r="H10" s="6"/>
      <c r="I10" s="6">
        <f t="shared" si="0"/>
        <v>-135660193</v>
      </c>
      <c r="J10" s="6"/>
      <c r="K10" s="6">
        <v>303947</v>
      </c>
      <c r="L10" s="6"/>
      <c r="M10" s="6">
        <v>840247211</v>
      </c>
      <c r="N10" s="6"/>
      <c r="O10" s="6">
        <v>1074469410</v>
      </c>
      <c r="P10" s="6"/>
      <c r="Q10" s="6">
        <f t="shared" si="1"/>
        <v>-234222199</v>
      </c>
    </row>
    <row r="11" spans="1:17">
      <c r="A11" s="1" t="s">
        <v>27</v>
      </c>
      <c r="C11" s="6">
        <v>58386</v>
      </c>
      <c r="D11" s="6"/>
      <c r="E11" s="6">
        <v>1133493922</v>
      </c>
      <c r="F11" s="6"/>
      <c r="G11" s="6">
        <v>1224034143</v>
      </c>
      <c r="H11" s="6"/>
      <c r="I11" s="6">
        <f t="shared" si="0"/>
        <v>-90540221</v>
      </c>
      <c r="J11" s="6"/>
      <c r="K11" s="6">
        <v>58386</v>
      </c>
      <c r="L11" s="6"/>
      <c r="M11" s="6">
        <v>1133493922</v>
      </c>
      <c r="N11" s="6"/>
      <c r="O11" s="6">
        <v>1362248238</v>
      </c>
      <c r="P11" s="6"/>
      <c r="Q11" s="6">
        <f t="shared" si="1"/>
        <v>-228754316</v>
      </c>
    </row>
    <row r="12" spans="1:17">
      <c r="A12" s="1" t="s">
        <v>31</v>
      </c>
      <c r="C12" s="6">
        <v>4940</v>
      </c>
      <c r="D12" s="6"/>
      <c r="E12" s="6">
        <v>144371845</v>
      </c>
      <c r="F12" s="6"/>
      <c r="G12" s="6">
        <v>142551315</v>
      </c>
      <c r="H12" s="6"/>
      <c r="I12" s="6">
        <f t="shared" si="0"/>
        <v>1820530</v>
      </c>
      <c r="J12" s="6"/>
      <c r="K12" s="6">
        <v>4940</v>
      </c>
      <c r="L12" s="6"/>
      <c r="M12" s="6">
        <v>144371845</v>
      </c>
      <c r="N12" s="6"/>
      <c r="O12" s="6">
        <v>142551315</v>
      </c>
      <c r="P12" s="6"/>
      <c r="Q12" s="6">
        <f t="shared" si="1"/>
        <v>1820530</v>
      </c>
    </row>
    <row r="13" spans="1:17">
      <c r="A13" s="1" t="s">
        <v>15</v>
      </c>
      <c r="C13" s="6">
        <v>209025</v>
      </c>
      <c r="D13" s="6"/>
      <c r="E13" s="6">
        <v>2059112695</v>
      </c>
      <c r="F13" s="6"/>
      <c r="G13" s="6">
        <v>2148458654</v>
      </c>
      <c r="H13" s="6"/>
      <c r="I13" s="6">
        <f t="shared" si="0"/>
        <v>-89345959</v>
      </c>
      <c r="J13" s="6"/>
      <c r="K13" s="6">
        <v>209025</v>
      </c>
      <c r="L13" s="6"/>
      <c r="M13" s="6">
        <v>2059112695</v>
      </c>
      <c r="N13" s="6"/>
      <c r="O13" s="6">
        <v>2213741186</v>
      </c>
      <c r="P13" s="6"/>
      <c r="Q13" s="6">
        <f t="shared" si="1"/>
        <v>-154628491</v>
      </c>
    </row>
    <row r="14" spans="1:17">
      <c r="A14" s="1" t="s">
        <v>21</v>
      </c>
      <c r="C14" s="6">
        <v>92337</v>
      </c>
      <c r="D14" s="6"/>
      <c r="E14" s="6">
        <v>748068898</v>
      </c>
      <c r="F14" s="6"/>
      <c r="G14" s="6">
        <v>782030308</v>
      </c>
      <c r="H14" s="6"/>
      <c r="I14" s="6">
        <f t="shared" si="0"/>
        <v>-33961410</v>
      </c>
      <c r="J14" s="6"/>
      <c r="K14" s="6">
        <v>92337</v>
      </c>
      <c r="L14" s="6"/>
      <c r="M14" s="6">
        <v>748068898</v>
      </c>
      <c r="N14" s="6"/>
      <c r="O14" s="6">
        <v>901408586</v>
      </c>
      <c r="P14" s="6"/>
      <c r="Q14" s="6">
        <f t="shared" si="1"/>
        <v>-153339688</v>
      </c>
    </row>
    <row r="15" spans="1:17">
      <c r="A15" s="1" t="s">
        <v>20</v>
      </c>
      <c r="C15" s="6">
        <v>29461</v>
      </c>
      <c r="D15" s="6"/>
      <c r="E15" s="6">
        <v>441628462</v>
      </c>
      <c r="F15" s="6"/>
      <c r="G15" s="6">
        <v>388898237</v>
      </c>
      <c r="H15" s="6"/>
      <c r="I15" s="6">
        <f t="shared" si="0"/>
        <v>52730225</v>
      </c>
      <c r="J15" s="6"/>
      <c r="K15" s="6">
        <v>29461</v>
      </c>
      <c r="L15" s="6"/>
      <c r="M15" s="6">
        <v>441628462</v>
      </c>
      <c r="N15" s="6"/>
      <c r="O15" s="6">
        <v>483634048</v>
      </c>
      <c r="P15" s="6"/>
      <c r="Q15" s="6">
        <f t="shared" si="1"/>
        <v>-42005586</v>
      </c>
    </row>
    <row r="16" spans="1:17">
      <c r="A16" s="1" t="s">
        <v>18</v>
      </c>
      <c r="C16" s="6">
        <v>372812</v>
      </c>
      <c r="D16" s="6"/>
      <c r="E16" s="6">
        <v>879048419</v>
      </c>
      <c r="F16" s="6"/>
      <c r="G16" s="6">
        <v>1015426925</v>
      </c>
      <c r="H16" s="6"/>
      <c r="I16" s="6">
        <f t="shared" si="0"/>
        <v>-136378506</v>
      </c>
      <c r="J16" s="6"/>
      <c r="K16" s="6">
        <v>372812</v>
      </c>
      <c r="L16" s="6"/>
      <c r="M16" s="6">
        <v>879048419</v>
      </c>
      <c r="N16" s="6"/>
      <c r="O16" s="6">
        <v>1291047956</v>
      </c>
      <c r="P16" s="6"/>
      <c r="Q16" s="6">
        <f t="shared" si="1"/>
        <v>-411999537</v>
      </c>
    </row>
    <row r="17" spans="1:17">
      <c r="A17" s="1" t="s">
        <v>24</v>
      </c>
      <c r="C17" s="6">
        <v>40539</v>
      </c>
      <c r="D17" s="6"/>
      <c r="E17" s="6">
        <v>746315130</v>
      </c>
      <c r="F17" s="6"/>
      <c r="G17" s="6">
        <v>752359794</v>
      </c>
      <c r="H17" s="6"/>
      <c r="I17" s="6">
        <f t="shared" si="0"/>
        <v>-6044664</v>
      </c>
      <c r="J17" s="6"/>
      <c r="K17" s="6">
        <v>40539</v>
      </c>
      <c r="L17" s="6"/>
      <c r="M17" s="6">
        <v>746315130</v>
      </c>
      <c r="N17" s="6"/>
      <c r="O17" s="6">
        <v>962772382</v>
      </c>
      <c r="P17" s="6"/>
      <c r="Q17" s="6">
        <f t="shared" si="1"/>
        <v>-216457252</v>
      </c>
    </row>
    <row r="18" spans="1:17">
      <c r="A18" s="1" t="s">
        <v>23</v>
      </c>
      <c r="C18" s="6">
        <v>226627</v>
      </c>
      <c r="D18" s="6"/>
      <c r="E18" s="6">
        <v>1376452058</v>
      </c>
      <c r="F18" s="6"/>
      <c r="G18" s="6">
        <v>1540905414</v>
      </c>
      <c r="H18" s="6"/>
      <c r="I18" s="6">
        <f t="shared" si="0"/>
        <v>-164453356</v>
      </c>
      <c r="J18" s="6"/>
      <c r="K18" s="6">
        <v>226627</v>
      </c>
      <c r="L18" s="6"/>
      <c r="M18" s="6">
        <v>1376452058</v>
      </c>
      <c r="N18" s="6"/>
      <c r="O18" s="6">
        <v>1420760765</v>
      </c>
      <c r="P18" s="6"/>
      <c r="Q18" s="6">
        <f t="shared" si="1"/>
        <v>-44308707</v>
      </c>
    </row>
    <row r="19" spans="1:17">
      <c r="A19" s="1" t="s">
        <v>22</v>
      </c>
      <c r="C19" s="6">
        <v>75541</v>
      </c>
      <c r="D19" s="6"/>
      <c r="E19" s="6">
        <v>1062545164</v>
      </c>
      <c r="F19" s="6"/>
      <c r="G19" s="6">
        <v>1021995737</v>
      </c>
      <c r="H19" s="6"/>
      <c r="I19" s="6">
        <f t="shared" si="0"/>
        <v>40549427</v>
      </c>
      <c r="J19" s="6"/>
      <c r="K19" s="6">
        <v>75541</v>
      </c>
      <c r="L19" s="6"/>
      <c r="M19" s="6">
        <v>1062545164</v>
      </c>
      <c r="N19" s="6"/>
      <c r="O19" s="6">
        <v>1115870686</v>
      </c>
      <c r="P19" s="6"/>
      <c r="Q19" s="6">
        <f t="shared" si="1"/>
        <v>-53325522</v>
      </c>
    </row>
    <row r="20" spans="1:17">
      <c r="A20" s="1" t="s">
        <v>25</v>
      </c>
      <c r="C20" s="6">
        <v>1</v>
      </c>
      <c r="D20" s="6"/>
      <c r="E20" s="6">
        <v>10427</v>
      </c>
      <c r="F20" s="6"/>
      <c r="G20" s="6">
        <v>9562</v>
      </c>
      <c r="H20" s="6"/>
      <c r="I20" s="6">
        <f t="shared" si="0"/>
        <v>865</v>
      </c>
      <c r="J20" s="6"/>
      <c r="K20" s="6">
        <v>1</v>
      </c>
      <c r="L20" s="6"/>
      <c r="M20" s="6">
        <v>10427</v>
      </c>
      <c r="N20" s="6"/>
      <c r="O20" s="6">
        <v>10815</v>
      </c>
      <c r="P20" s="6"/>
      <c r="Q20" s="6">
        <f t="shared" si="1"/>
        <v>-388</v>
      </c>
    </row>
    <row r="21" spans="1:17">
      <c r="A21" s="1" t="s">
        <v>30</v>
      </c>
      <c r="C21" s="6">
        <v>2817</v>
      </c>
      <c r="D21" s="6"/>
      <c r="E21" s="6">
        <v>10811722</v>
      </c>
      <c r="F21" s="6"/>
      <c r="G21" s="6">
        <v>10412833</v>
      </c>
      <c r="H21" s="6"/>
      <c r="I21" s="6">
        <f t="shared" si="0"/>
        <v>398889</v>
      </c>
      <c r="J21" s="6"/>
      <c r="K21" s="6">
        <v>2817</v>
      </c>
      <c r="L21" s="6"/>
      <c r="M21" s="6">
        <v>10811722</v>
      </c>
      <c r="N21" s="6"/>
      <c r="O21" s="6">
        <v>10412833</v>
      </c>
      <c r="P21" s="6"/>
      <c r="Q21" s="6">
        <f t="shared" si="1"/>
        <v>398889</v>
      </c>
    </row>
    <row r="22" spans="1:17">
      <c r="A22" s="1" t="s">
        <v>17</v>
      </c>
      <c r="C22" s="6">
        <v>238228</v>
      </c>
      <c r="D22" s="6"/>
      <c r="E22" s="6">
        <v>834993976</v>
      </c>
      <c r="F22" s="6"/>
      <c r="G22" s="6">
        <v>863174430</v>
      </c>
      <c r="H22" s="6"/>
      <c r="I22" s="6">
        <f t="shared" si="0"/>
        <v>-28180454</v>
      </c>
      <c r="J22" s="6"/>
      <c r="K22" s="6">
        <v>238228</v>
      </c>
      <c r="L22" s="6"/>
      <c r="M22" s="6">
        <v>834993976</v>
      </c>
      <c r="N22" s="6"/>
      <c r="O22" s="6">
        <v>1045344830</v>
      </c>
      <c r="P22" s="6"/>
      <c r="Q22" s="6">
        <f t="shared" si="1"/>
        <v>-210350854</v>
      </c>
    </row>
    <row r="23" spans="1:17">
      <c r="A23" s="1" t="s">
        <v>19</v>
      </c>
      <c r="C23" s="6">
        <v>0</v>
      </c>
      <c r="D23" s="6"/>
      <c r="E23" s="6">
        <v>0</v>
      </c>
      <c r="F23" s="6"/>
      <c r="G23" s="6">
        <v>-3843789196</v>
      </c>
      <c r="H23" s="6"/>
      <c r="I23" s="6">
        <f t="shared" si="0"/>
        <v>3843789196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f t="shared" si="1"/>
        <v>0</v>
      </c>
    </row>
    <row r="24" spans="1:17">
      <c r="A24" s="1" t="s">
        <v>28</v>
      </c>
      <c r="C24" s="6">
        <v>0</v>
      </c>
      <c r="D24" s="6"/>
      <c r="E24" s="6">
        <v>0</v>
      </c>
      <c r="F24" s="6"/>
      <c r="G24" s="6">
        <v>10569764</v>
      </c>
      <c r="H24" s="6"/>
      <c r="I24" s="6">
        <f t="shared" si="0"/>
        <v>-10569764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f t="shared" si="1"/>
        <v>0</v>
      </c>
    </row>
    <row r="25" spans="1:17">
      <c r="A25" s="1" t="s">
        <v>16</v>
      </c>
      <c r="C25" s="6">
        <v>0</v>
      </c>
      <c r="D25" s="6"/>
      <c r="E25" s="6">
        <v>0</v>
      </c>
      <c r="F25" s="6"/>
      <c r="G25" s="6">
        <v>-125183946</v>
      </c>
      <c r="H25" s="6"/>
      <c r="I25" s="6">
        <f t="shared" si="0"/>
        <v>125183946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f t="shared" si="1"/>
        <v>0</v>
      </c>
    </row>
    <row r="26" spans="1:17">
      <c r="A26" s="1" t="s">
        <v>46</v>
      </c>
      <c r="C26" s="6">
        <v>2831</v>
      </c>
      <c r="D26" s="6"/>
      <c r="E26" s="6">
        <v>2661393594</v>
      </c>
      <c r="F26" s="6"/>
      <c r="G26" s="6">
        <v>2617775792</v>
      </c>
      <c r="H26" s="6"/>
      <c r="I26" s="6">
        <f t="shared" si="0"/>
        <v>43617802</v>
      </c>
      <c r="J26" s="6"/>
      <c r="K26" s="6">
        <v>2831</v>
      </c>
      <c r="L26" s="6"/>
      <c r="M26" s="6">
        <v>2661393594</v>
      </c>
      <c r="N26" s="6"/>
      <c r="O26" s="6">
        <v>2518674785</v>
      </c>
      <c r="P26" s="6"/>
      <c r="Q26" s="6">
        <f t="shared" si="1"/>
        <v>142718809</v>
      </c>
    </row>
    <row r="27" spans="1:17">
      <c r="A27" s="1" t="s">
        <v>52</v>
      </c>
      <c r="C27" s="6">
        <v>3851</v>
      </c>
      <c r="D27" s="6"/>
      <c r="E27" s="6">
        <v>3217812895</v>
      </c>
      <c r="F27" s="6"/>
      <c r="G27" s="6">
        <v>3152511773</v>
      </c>
      <c r="H27" s="6"/>
      <c r="I27" s="6">
        <f t="shared" si="0"/>
        <v>65301122</v>
      </c>
      <c r="J27" s="6"/>
      <c r="K27" s="6">
        <v>3851</v>
      </c>
      <c r="L27" s="6"/>
      <c r="M27" s="6">
        <v>3217812895</v>
      </c>
      <c r="N27" s="6"/>
      <c r="O27" s="6">
        <v>3004694829</v>
      </c>
      <c r="P27" s="6"/>
      <c r="Q27" s="6">
        <f t="shared" si="1"/>
        <v>213118066</v>
      </c>
    </row>
    <row r="28" spans="1:17">
      <c r="A28" s="1" t="s">
        <v>55</v>
      </c>
      <c r="C28" s="6">
        <v>6562</v>
      </c>
      <c r="D28" s="6"/>
      <c r="E28" s="6">
        <v>5418901546</v>
      </c>
      <c r="F28" s="6"/>
      <c r="G28" s="6">
        <v>5316946548</v>
      </c>
      <c r="H28" s="6"/>
      <c r="I28" s="6">
        <f t="shared" si="0"/>
        <v>101954998</v>
      </c>
      <c r="J28" s="6"/>
      <c r="K28" s="6">
        <v>6562</v>
      </c>
      <c r="L28" s="6"/>
      <c r="M28" s="6">
        <v>5418901546</v>
      </c>
      <c r="N28" s="6"/>
      <c r="O28" s="6">
        <v>5207933164</v>
      </c>
      <c r="P28" s="6"/>
      <c r="Q28" s="6">
        <f t="shared" si="1"/>
        <v>210968382</v>
      </c>
    </row>
    <row r="29" spans="1:17">
      <c r="A29" s="1" t="s">
        <v>61</v>
      </c>
      <c r="C29" s="6">
        <v>2350</v>
      </c>
      <c r="D29" s="6"/>
      <c r="E29" s="6">
        <v>1827968620</v>
      </c>
      <c r="F29" s="6"/>
      <c r="G29" s="6">
        <v>1792725009</v>
      </c>
      <c r="H29" s="6"/>
      <c r="I29" s="6">
        <f t="shared" si="0"/>
        <v>35243611</v>
      </c>
      <c r="J29" s="6"/>
      <c r="K29" s="6">
        <v>2350</v>
      </c>
      <c r="L29" s="6"/>
      <c r="M29" s="6">
        <v>1827968620</v>
      </c>
      <c r="N29" s="6"/>
      <c r="O29" s="6">
        <v>1748753902</v>
      </c>
      <c r="P29" s="6"/>
      <c r="Q29" s="6">
        <f t="shared" si="1"/>
        <v>79214718</v>
      </c>
    </row>
    <row r="30" spans="1:17">
      <c r="A30" s="1" t="s">
        <v>66</v>
      </c>
      <c r="C30" s="6">
        <v>6015</v>
      </c>
      <c r="D30" s="6"/>
      <c r="E30" s="6">
        <v>4056742982</v>
      </c>
      <c r="F30" s="6"/>
      <c r="G30" s="6">
        <v>3997165446</v>
      </c>
      <c r="H30" s="6"/>
      <c r="I30" s="6">
        <f t="shared" si="0"/>
        <v>59577536</v>
      </c>
      <c r="J30" s="6"/>
      <c r="K30" s="6">
        <v>6015</v>
      </c>
      <c r="L30" s="6"/>
      <c r="M30" s="6">
        <v>4056742982</v>
      </c>
      <c r="N30" s="6"/>
      <c r="O30" s="6">
        <v>3997165446</v>
      </c>
      <c r="P30" s="6"/>
      <c r="Q30" s="6">
        <f t="shared" si="1"/>
        <v>59577536</v>
      </c>
    </row>
    <row r="31" spans="1:17">
      <c r="A31" s="1" t="s">
        <v>64</v>
      </c>
      <c r="C31" s="6">
        <v>3168</v>
      </c>
      <c r="D31" s="6"/>
      <c r="E31" s="6">
        <v>3018018329</v>
      </c>
      <c r="F31" s="6"/>
      <c r="G31" s="6">
        <v>2996603144</v>
      </c>
      <c r="H31" s="6"/>
      <c r="I31" s="6">
        <f t="shared" si="0"/>
        <v>21415185</v>
      </c>
      <c r="J31" s="6"/>
      <c r="K31" s="6">
        <v>3168</v>
      </c>
      <c r="L31" s="6"/>
      <c r="M31" s="6">
        <v>3018018329</v>
      </c>
      <c r="N31" s="6"/>
      <c r="O31" s="6">
        <v>2996603144</v>
      </c>
      <c r="P31" s="6"/>
      <c r="Q31" s="6">
        <f t="shared" si="1"/>
        <v>21415185</v>
      </c>
    </row>
    <row r="32" spans="1:17">
      <c r="A32" s="1" t="s">
        <v>49</v>
      </c>
      <c r="C32" s="6">
        <v>9</v>
      </c>
      <c r="D32" s="6"/>
      <c r="E32" s="6">
        <v>8424452</v>
      </c>
      <c r="F32" s="6"/>
      <c r="G32" s="6">
        <v>8277419</v>
      </c>
      <c r="H32" s="6"/>
      <c r="I32" s="6">
        <f t="shared" si="0"/>
        <v>147033</v>
      </c>
      <c r="J32" s="6"/>
      <c r="K32" s="6">
        <v>9</v>
      </c>
      <c r="L32" s="6"/>
      <c r="M32" s="6">
        <v>8424452</v>
      </c>
      <c r="N32" s="6"/>
      <c r="O32" s="6">
        <v>8128562</v>
      </c>
      <c r="P32" s="6"/>
      <c r="Q32" s="6">
        <f t="shared" si="1"/>
        <v>295890</v>
      </c>
    </row>
    <row r="33" spans="1:17">
      <c r="A33" s="1" t="s">
        <v>58</v>
      </c>
      <c r="C33" s="6">
        <v>9388</v>
      </c>
      <c r="D33" s="6"/>
      <c r="E33" s="6">
        <v>5545894424</v>
      </c>
      <c r="F33" s="6"/>
      <c r="G33" s="6">
        <v>5363706371</v>
      </c>
      <c r="H33" s="6"/>
      <c r="I33" s="6">
        <f t="shared" si="0"/>
        <v>182188053</v>
      </c>
      <c r="J33" s="6"/>
      <c r="K33" s="6">
        <v>9388</v>
      </c>
      <c r="L33" s="6"/>
      <c r="M33" s="6">
        <v>5545894424</v>
      </c>
      <c r="N33" s="6"/>
      <c r="O33" s="6">
        <v>5117387353</v>
      </c>
      <c r="P33" s="6"/>
      <c r="Q33" s="6">
        <f t="shared" si="1"/>
        <v>428507071</v>
      </c>
    </row>
    <row r="34" spans="1:17">
      <c r="A34" s="1" t="s">
        <v>42</v>
      </c>
      <c r="C34" s="6">
        <v>0</v>
      </c>
      <c r="D34" s="6"/>
      <c r="E34" s="6">
        <v>0</v>
      </c>
      <c r="F34" s="6"/>
      <c r="G34" s="6">
        <v>59927938</v>
      </c>
      <c r="H34" s="6"/>
      <c r="I34" s="6">
        <f t="shared" si="0"/>
        <v>-59927938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f t="shared" si="1"/>
        <v>0</v>
      </c>
    </row>
    <row r="35" spans="1:17" ht="24.75" thickBot="1">
      <c r="C35" s="6"/>
      <c r="D35" s="6"/>
      <c r="E35" s="7">
        <f>SUM(E8:E34)</f>
        <v>36921880486</v>
      </c>
      <c r="F35" s="6"/>
      <c r="G35" s="7">
        <f>SUM(G8:G34)</f>
        <v>33355838176</v>
      </c>
      <c r="H35" s="6"/>
      <c r="I35" s="7">
        <f>SUM(I8:I34)</f>
        <v>3566042310</v>
      </c>
      <c r="J35" s="6"/>
      <c r="K35" s="6"/>
      <c r="L35" s="6"/>
      <c r="M35" s="7">
        <f>SUM(M8:M34)</f>
        <v>36921880486</v>
      </c>
      <c r="N35" s="6"/>
      <c r="O35" s="7">
        <f>SUM(O8:O34)</f>
        <v>37874961418</v>
      </c>
      <c r="P35" s="6"/>
      <c r="Q35" s="7">
        <f>SUM(Q8:Q34)</f>
        <v>-953080932</v>
      </c>
    </row>
    <row r="36" spans="1:17" ht="24.75" thickTop="1"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>
      <c r="G37" s="3"/>
      <c r="I37" s="3"/>
      <c r="O37" s="3"/>
      <c r="Q37" s="3"/>
    </row>
    <row r="38" spans="1:17">
      <c r="I38" s="3"/>
      <c r="Q38" s="3"/>
    </row>
    <row r="40" spans="1:17"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G41" s="3"/>
      <c r="I41" s="3"/>
      <c r="O41" s="3"/>
      <c r="Q41" s="3"/>
    </row>
    <row r="42" spans="1:17">
      <c r="I42" s="3"/>
      <c r="Q4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3"/>
  <sheetViews>
    <sheetView rightToLeft="1" topLeftCell="A7" workbookViewId="0">
      <selection activeCell="I30" sqref="I30"/>
    </sheetView>
  </sheetViews>
  <sheetFormatPr defaultRowHeight="24"/>
  <cols>
    <col min="1" max="1" width="30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85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87</v>
      </c>
      <c r="D6" s="20" t="s">
        <v>87</v>
      </c>
      <c r="E6" s="20" t="s">
        <v>87</v>
      </c>
      <c r="F6" s="20" t="s">
        <v>87</v>
      </c>
      <c r="G6" s="20" t="s">
        <v>87</v>
      </c>
      <c r="H6" s="20" t="s">
        <v>87</v>
      </c>
      <c r="I6" s="20" t="s">
        <v>87</v>
      </c>
      <c r="K6" s="20" t="s">
        <v>88</v>
      </c>
      <c r="L6" s="20" t="s">
        <v>88</v>
      </c>
      <c r="M6" s="20" t="s">
        <v>88</v>
      </c>
      <c r="N6" s="20" t="s">
        <v>88</v>
      </c>
      <c r="O6" s="20" t="s">
        <v>88</v>
      </c>
      <c r="P6" s="20" t="s">
        <v>88</v>
      </c>
      <c r="Q6" s="20" t="s">
        <v>88</v>
      </c>
    </row>
    <row r="7" spans="1:17" ht="24.75">
      <c r="A7" s="20" t="s">
        <v>3</v>
      </c>
      <c r="C7" s="20" t="s">
        <v>7</v>
      </c>
      <c r="E7" s="20" t="s">
        <v>101</v>
      </c>
      <c r="G7" s="20" t="s">
        <v>102</v>
      </c>
      <c r="I7" s="20" t="s">
        <v>104</v>
      </c>
      <c r="K7" s="20" t="s">
        <v>7</v>
      </c>
      <c r="M7" s="20" t="s">
        <v>101</v>
      </c>
      <c r="O7" s="20" t="s">
        <v>102</v>
      </c>
      <c r="Q7" s="20" t="s">
        <v>104</v>
      </c>
    </row>
    <row r="8" spans="1:17">
      <c r="A8" s="1" t="s">
        <v>28</v>
      </c>
      <c r="C8" s="5">
        <v>142536</v>
      </c>
      <c r="D8" s="4"/>
      <c r="E8" s="6">
        <v>890645745</v>
      </c>
      <c r="F8" s="6"/>
      <c r="G8" s="6">
        <v>941572996</v>
      </c>
      <c r="H8" s="6"/>
      <c r="I8" s="6">
        <f>E8-G8</f>
        <v>-50927251</v>
      </c>
      <c r="J8" s="6"/>
      <c r="K8" s="6">
        <v>142536</v>
      </c>
      <c r="L8" s="6"/>
      <c r="M8" s="6">
        <v>890645745</v>
      </c>
      <c r="N8" s="6"/>
      <c r="O8" s="6">
        <v>941572996</v>
      </c>
      <c r="P8" s="6"/>
      <c r="Q8" s="6">
        <f>M8-O8</f>
        <v>-50927251</v>
      </c>
    </row>
    <row r="9" spans="1:17">
      <c r="A9" s="1" t="s">
        <v>16</v>
      </c>
      <c r="C9" s="5">
        <v>117629</v>
      </c>
      <c r="D9" s="4"/>
      <c r="E9" s="6">
        <v>1207064985</v>
      </c>
      <c r="F9" s="6"/>
      <c r="G9" s="6">
        <v>1156498673</v>
      </c>
      <c r="H9" s="6"/>
      <c r="I9" s="6">
        <f t="shared" ref="I9:I18" si="0">E9-G9</f>
        <v>50566312</v>
      </c>
      <c r="J9" s="6"/>
      <c r="K9" s="6">
        <v>117629</v>
      </c>
      <c r="L9" s="6"/>
      <c r="M9" s="6">
        <v>1207064985</v>
      </c>
      <c r="N9" s="6"/>
      <c r="O9" s="6">
        <v>1156498673</v>
      </c>
      <c r="P9" s="6"/>
      <c r="Q9" s="6">
        <f t="shared" ref="Q9:Q18" si="1">M9-O9</f>
        <v>50566312</v>
      </c>
    </row>
    <row r="10" spans="1:17">
      <c r="A10" s="1" t="s">
        <v>19</v>
      </c>
      <c r="C10" s="5">
        <v>1394767</v>
      </c>
      <c r="D10" s="4"/>
      <c r="E10" s="6">
        <v>4493543290</v>
      </c>
      <c r="F10" s="6"/>
      <c r="G10" s="6">
        <v>8276327827</v>
      </c>
      <c r="H10" s="6"/>
      <c r="I10" s="6">
        <f t="shared" si="0"/>
        <v>-3782784537</v>
      </c>
      <c r="J10" s="6"/>
      <c r="K10" s="6">
        <v>1394767</v>
      </c>
      <c r="L10" s="6"/>
      <c r="M10" s="6">
        <v>4493543290</v>
      </c>
      <c r="N10" s="6"/>
      <c r="O10" s="6">
        <v>8276327827</v>
      </c>
      <c r="P10" s="6"/>
      <c r="Q10" s="6">
        <f t="shared" si="1"/>
        <v>-3782784537</v>
      </c>
    </row>
    <row r="11" spans="1:17">
      <c r="A11" s="1" t="s">
        <v>25</v>
      </c>
      <c r="C11" s="5">
        <v>0</v>
      </c>
      <c r="D11" s="4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99785</v>
      </c>
      <c r="L11" s="6"/>
      <c r="M11" s="6">
        <v>998916475</v>
      </c>
      <c r="N11" s="6"/>
      <c r="O11" s="6">
        <v>1079266258</v>
      </c>
      <c r="P11" s="6"/>
      <c r="Q11" s="6">
        <f t="shared" si="1"/>
        <v>-80349783</v>
      </c>
    </row>
    <row r="12" spans="1:17">
      <c r="A12" s="1" t="s">
        <v>26</v>
      </c>
      <c r="C12" s="5">
        <v>0</v>
      </c>
      <c r="D12" s="4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17681</v>
      </c>
      <c r="L12" s="6"/>
      <c r="M12" s="6">
        <v>516787455</v>
      </c>
      <c r="N12" s="6"/>
      <c r="O12" s="6">
        <v>554549893</v>
      </c>
      <c r="P12" s="6"/>
      <c r="Q12" s="6">
        <f t="shared" si="1"/>
        <v>-37762438</v>
      </c>
    </row>
    <row r="13" spans="1:17">
      <c r="A13" s="1" t="s">
        <v>105</v>
      </c>
      <c r="C13" s="5">
        <v>0</v>
      </c>
      <c r="D13" s="4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372812</v>
      </c>
      <c r="L13" s="6"/>
      <c r="M13" s="6">
        <v>1291047956</v>
      </c>
      <c r="N13" s="6"/>
      <c r="O13" s="6">
        <v>1352378285</v>
      </c>
      <c r="P13" s="6"/>
      <c r="Q13" s="6">
        <f t="shared" si="1"/>
        <v>-61330329</v>
      </c>
    </row>
    <row r="14" spans="1:17">
      <c r="A14" s="1" t="s">
        <v>106</v>
      </c>
      <c r="C14" s="5">
        <v>0</v>
      </c>
      <c r="D14" s="4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74646</v>
      </c>
      <c r="L14" s="6"/>
      <c r="M14" s="6">
        <v>287697965</v>
      </c>
      <c r="N14" s="6"/>
      <c r="O14" s="6">
        <v>395371353</v>
      </c>
      <c r="P14" s="6"/>
      <c r="Q14" s="6">
        <f t="shared" si="1"/>
        <v>-107673388</v>
      </c>
    </row>
    <row r="15" spans="1:17">
      <c r="A15" s="1" t="s">
        <v>107</v>
      </c>
      <c r="C15" s="5">
        <v>0</v>
      </c>
      <c r="D15" s="4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325403</v>
      </c>
      <c r="L15" s="6"/>
      <c r="M15" s="6">
        <v>6469733915</v>
      </c>
      <c r="N15" s="6"/>
      <c r="O15" s="6">
        <v>6641819342</v>
      </c>
      <c r="P15" s="6"/>
      <c r="Q15" s="6">
        <f t="shared" si="1"/>
        <v>-172085427</v>
      </c>
    </row>
    <row r="16" spans="1:17">
      <c r="A16" s="1" t="s">
        <v>42</v>
      </c>
      <c r="C16" s="5">
        <v>1726</v>
      </c>
      <c r="D16" s="4"/>
      <c r="E16" s="6">
        <v>1726000000</v>
      </c>
      <c r="F16" s="6"/>
      <c r="G16" s="6">
        <v>1654887395</v>
      </c>
      <c r="H16" s="6"/>
      <c r="I16" s="6">
        <f t="shared" si="0"/>
        <v>71112605</v>
      </c>
      <c r="J16" s="6"/>
      <c r="K16" s="6">
        <v>1726</v>
      </c>
      <c r="L16" s="6"/>
      <c r="M16" s="6">
        <v>1726000000</v>
      </c>
      <c r="N16" s="6"/>
      <c r="O16" s="6">
        <v>1654887395</v>
      </c>
      <c r="P16" s="6"/>
      <c r="Q16" s="6">
        <f t="shared" si="1"/>
        <v>71112605</v>
      </c>
    </row>
    <row r="17" spans="1:17">
      <c r="A17" s="1" t="s">
        <v>108</v>
      </c>
      <c r="C17" s="5">
        <v>0</v>
      </c>
      <c r="D17" s="4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1903</v>
      </c>
      <c r="L17" s="6"/>
      <c r="M17" s="6">
        <v>1903000000</v>
      </c>
      <c r="N17" s="6"/>
      <c r="O17" s="6">
        <v>1853140385</v>
      </c>
      <c r="P17" s="6"/>
      <c r="Q17" s="6">
        <f t="shared" si="1"/>
        <v>49859615</v>
      </c>
    </row>
    <row r="18" spans="1:17">
      <c r="A18" s="1" t="s">
        <v>109</v>
      </c>
      <c r="C18" s="5">
        <v>0</v>
      </c>
      <c r="D18" s="4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1223</v>
      </c>
      <c r="L18" s="6"/>
      <c r="M18" s="6">
        <v>1223000000</v>
      </c>
      <c r="N18" s="6"/>
      <c r="O18" s="6">
        <v>1206981257</v>
      </c>
      <c r="P18" s="6"/>
      <c r="Q18" s="6">
        <f t="shared" si="1"/>
        <v>16018743</v>
      </c>
    </row>
    <row r="19" spans="1:17" ht="24.75" thickBot="1">
      <c r="C19" s="4"/>
      <c r="D19" s="4"/>
      <c r="E19" s="7">
        <f>SUM(E8:E18)</f>
        <v>8317254020</v>
      </c>
      <c r="F19" s="6"/>
      <c r="G19" s="7">
        <f>SUM(G8:G18)</f>
        <v>12029286891</v>
      </c>
      <c r="H19" s="6"/>
      <c r="I19" s="7">
        <f>SUM(I8:I18)</f>
        <v>-3712032871</v>
      </c>
      <c r="J19" s="6"/>
      <c r="K19" s="6"/>
      <c r="L19" s="6"/>
      <c r="M19" s="7">
        <f>SUM(M8:M18)</f>
        <v>21007437786</v>
      </c>
      <c r="N19" s="6"/>
      <c r="O19" s="7">
        <f>SUM(O8:O18)</f>
        <v>25112793664</v>
      </c>
      <c r="P19" s="6"/>
      <c r="Q19" s="7">
        <f>SUM(Q8:Q18)</f>
        <v>-4105355878</v>
      </c>
    </row>
    <row r="20" spans="1:17" ht="24.75" thickTop="1">
      <c r="C20" s="4"/>
      <c r="D20" s="4"/>
      <c r="E20" s="4"/>
      <c r="F20" s="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3" spans="1:17"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31"/>
  <sheetViews>
    <sheetView rightToLeft="1" topLeftCell="B19" zoomScale="115" zoomScaleNormal="115" workbookViewId="0">
      <selection activeCell="K36" sqref="K36"/>
    </sheetView>
  </sheetViews>
  <sheetFormatPr defaultRowHeight="24"/>
  <cols>
    <col min="1" max="1" width="27.57031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4.855468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3" ht="24.75">
      <c r="A3" s="18" t="s">
        <v>85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3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3" ht="24.75">
      <c r="A6" s="19" t="s">
        <v>3</v>
      </c>
      <c r="C6" s="20" t="s">
        <v>87</v>
      </c>
      <c r="D6" s="20" t="s">
        <v>87</v>
      </c>
      <c r="E6" s="20" t="s">
        <v>87</v>
      </c>
      <c r="F6" s="20" t="s">
        <v>87</v>
      </c>
      <c r="G6" s="20" t="s">
        <v>87</v>
      </c>
      <c r="H6" s="20" t="s">
        <v>87</v>
      </c>
      <c r="I6" s="20" t="s">
        <v>87</v>
      </c>
      <c r="J6" s="20" t="s">
        <v>87</v>
      </c>
      <c r="K6" s="20" t="s">
        <v>87</v>
      </c>
      <c r="M6" s="20" t="s">
        <v>88</v>
      </c>
      <c r="N6" s="20" t="s">
        <v>88</v>
      </c>
      <c r="O6" s="20" t="s">
        <v>88</v>
      </c>
      <c r="P6" s="20" t="s">
        <v>88</v>
      </c>
      <c r="Q6" s="20" t="s">
        <v>88</v>
      </c>
      <c r="R6" s="20" t="s">
        <v>88</v>
      </c>
      <c r="S6" s="20" t="s">
        <v>88</v>
      </c>
      <c r="T6" s="20" t="s">
        <v>88</v>
      </c>
      <c r="U6" s="20" t="s">
        <v>88</v>
      </c>
    </row>
    <row r="7" spans="1:23" ht="24.75">
      <c r="A7" s="20" t="s">
        <v>3</v>
      </c>
      <c r="C7" s="20" t="s">
        <v>110</v>
      </c>
      <c r="E7" s="20" t="s">
        <v>111</v>
      </c>
      <c r="G7" s="20" t="s">
        <v>112</v>
      </c>
      <c r="I7" s="20" t="s">
        <v>75</v>
      </c>
      <c r="K7" s="20" t="s">
        <v>113</v>
      </c>
      <c r="M7" s="20" t="s">
        <v>110</v>
      </c>
      <c r="O7" s="20" t="s">
        <v>111</v>
      </c>
      <c r="Q7" s="20" t="s">
        <v>112</v>
      </c>
      <c r="S7" s="20" t="s">
        <v>75</v>
      </c>
      <c r="U7" s="20" t="s">
        <v>113</v>
      </c>
    </row>
    <row r="8" spans="1:23">
      <c r="A8" s="1" t="s">
        <v>28</v>
      </c>
      <c r="C8" s="6">
        <v>0</v>
      </c>
      <c r="D8" s="6"/>
      <c r="E8" s="6">
        <v>-10569764</v>
      </c>
      <c r="F8" s="6"/>
      <c r="G8" s="6">
        <v>-50927251</v>
      </c>
      <c r="H8" s="6"/>
      <c r="I8" s="6">
        <f>C8+E8+G8</f>
        <v>-61497015</v>
      </c>
      <c r="J8" s="6"/>
      <c r="K8" s="11">
        <f>I8/$I$29</f>
        <v>9.2251901534487313E-2</v>
      </c>
      <c r="L8" s="6"/>
      <c r="M8" s="6">
        <v>0</v>
      </c>
      <c r="N8" s="6"/>
      <c r="O8" s="6">
        <v>0</v>
      </c>
      <c r="P8" s="6"/>
      <c r="Q8" s="6">
        <v>-50927251</v>
      </c>
      <c r="R8" s="6"/>
      <c r="S8" s="6">
        <f>M8+O8+Q8</f>
        <v>-50927251</v>
      </c>
      <c r="T8" s="6"/>
      <c r="U8" s="11">
        <f>S8/$S$29</f>
        <v>8.1217374865655695E-3</v>
      </c>
      <c r="V8" s="4"/>
      <c r="W8" s="4"/>
    </row>
    <row r="9" spans="1:23">
      <c r="A9" s="1" t="s">
        <v>16</v>
      </c>
      <c r="C9" s="6">
        <v>0</v>
      </c>
      <c r="D9" s="6"/>
      <c r="E9" s="6">
        <v>125183946</v>
      </c>
      <c r="F9" s="6"/>
      <c r="G9" s="6">
        <v>50566312</v>
      </c>
      <c r="H9" s="6"/>
      <c r="I9" s="6">
        <f t="shared" ref="I9:I28" si="0">C9+E9+G9</f>
        <v>175750258</v>
      </c>
      <c r="J9" s="6"/>
      <c r="K9" s="11">
        <f t="shared" ref="K9:K29" si="1">I9/$I$29</f>
        <v>-0.26364361742885795</v>
      </c>
      <c r="L9" s="6"/>
      <c r="M9" s="6">
        <v>0</v>
      </c>
      <c r="N9" s="6"/>
      <c r="O9" s="6">
        <v>0</v>
      </c>
      <c r="P9" s="6"/>
      <c r="Q9" s="6">
        <v>50566312</v>
      </c>
      <c r="R9" s="6"/>
      <c r="S9" s="6">
        <f t="shared" ref="S9:S28" si="2">M9+O9+Q9</f>
        <v>50566312</v>
      </c>
      <c r="T9" s="6"/>
      <c r="U9" s="11">
        <f t="shared" ref="U9:U28" si="3">S9/$S$29</f>
        <v>-8.0641759306382035E-3</v>
      </c>
      <c r="V9" s="4"/>
      <c r="W9" s="4"/>
    </row>
    <row r="10" spans="1:23">
      <c r="A10" s="1" t="s">
        <v>19</v>
      </c>
      <c r="C10" s="6">
        <v>0</v>
      </c>
      <c r="D10" s="6"/>
      <c r="E10" s="6">
        <v>3843789196</v>
      </c>
      <c r="F10" s="6"/>
      <c r="G10" s="6">
        <v>-3782784537</v>
      </c>
      <c r="H10" s="6"/>
      <c r="I10" s="6">
        <f t="shared" si="0"/>
        <v>61004659</v>
      </c>
      <c r="J10" s="6"/>
      <c r="K10" s="11">
        <f t="shared" si="1"/>
        <v>-9.1513316462806776E-2</v>
      </c>
      <c r="L10" s="6"/>
      <c r="M10" s="6">
        <v>0</v>
      </c>
      <c r="N10" s="6"/>
      <c r="O10" s="6">
        <v>0</v>
      </c>
      <c r="P10" s="6"/>
      <c r="Q10" s="6">
        <v>-3782784537</v>
      </c>
      <c r="R10" s="6"/>
      <c r="S10" s="6">
        <f t="shared" si="2"/>
        <v>-3782784537</v>
      </c>
      <c r="T10" s="6"/>
      <c r="U10" s="11">
        <f t="shared" si="3"/>
        <v>0.6032680416571764</v>
      </c>
      <c r="V10" s="4"/>
      <c r="W10" s="4"/>
    </row>
    <row r="11" spans="1:23">
      <c r="A11" s="1" t="s">
        <v>25</v>
      </c>
      <c r="C11" s="6">
        <v>0</v>
      </c>
      <c r="D11" s="6"/>
      <c r="E11" s="6">
        <v>865</v>
      </c>
      <c r="F11" s="6"/>
      <c r="G11" s="6">
        <v>0</v>
      </c>
      <c r="H11" s="6"/>
      <c r="I11" s="6">
        <f t="shared" si="0"/>
        <v>865</v>
      </c>
      <c r="J11" s="6"/>
      <c r="K11" s="11">
        <f t="shared" si="1"/>
        <v>-1.2975897257343551E-6</v>
      </c>
      <c r="L11" s="6"/>
      <c r="M11" s="6">
        <v>0</v>
      </c>
      <c r="N11" s="6"/>
      <c r="O11" s="6">
        <v>-387</v>
      </c>
      <c r="P11" s="6"/>
      <c r="Q11" s="6">
        <v>-80349783</v>
      </c>
      <c r="R11" s="6"/>
      <c r="S11" s="6">
        <f t="shared" si="2"/>
        <v>-80350170</v>
      </c>
      <c r="T11" s="6"/>
      <c r="U11" s="11">
        <f t="shared" si="3"/>
        <v>1.2814023433955157E-2</v>
      </c>
      <c r="V11" s="4"/>
      <c r="W11" s="4"/>
    </row>
    <row r="12" spans="1:23">
      <c r="A12" s="1" t="s">
        <v>26</v>
      </c>
      <c r="C12" s="6">
        <v>0</v>
      </c>
      <c r="D12" s="6"/>
      <c r="E12" s="6">
        <v>-67191238</v>
      </c>
      <c r="F12" s="6"/>
      <c r="G12" s="6">
        <v>0</v>
      </c>
      <c r="H12" s="6"/>
      <c r="I12" s="6">
        <f t="shared" si="0"/>
        <v>-67191238</v>
      </c>
      <c r="J12" s="6"/>
      <c r="K12" s="11">
        <f t="shared" si="1"/>
        <v>0.10079382669152806</v>
      </c>
      <c r="L12" s="6"/>
      <c r="M12" s="6">
        <v>80756224</v>
      </c>
      <c r="N12" s="6"/>
      <c r="O12" s="6">
        <v>-176101063</v>
      </c>
      <c r="P12" s="6"/>
      <c r="Q12" s="6">
        <v>-37762438</v>
      </c>
      <c r="R12" s="6"/>
      <c r="S12" s="6">
        <f t="shared" si="2"/>
        <v>-133107277</v>
      </c>
      <c r="T12" s="6"/>
      <c r="U12" s="11">
        <f t="shared" si="3"/>
        <v>2.1227581307021008E-2</v>
      </c>
      <c r="V12" s="4"/>
      <c r="W12" s="4"/>
    </row>
    <row r="13" spans="1:23">
      <c r="A13" s="1" t="s">
        <v>105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11">
        <f t="shared" si="1"/>
        <v>0</v>
      </c>
      <c r="L13" s="6"/>
      <c r="M13" s="6">
        <v>0</v>
      </c>
      <c r="N13" s="6"/>
      <c r="O13" s="6">
        <v>0</v>
      </c>
      <c r="P13" s="6"/>
      <c r="Q13" s="6">
        <v>-61330329</v>
      </c>
      <c r="R13" s="6"/>
      <c r="S13" s="6">
        <f t="shared" si="2"/>
        <v>-61330329</v>
      </c>
      <c r="T13" s="6"/>
      <c r="U13" s="11">
        <f t="shared" si="3"/>
        <v>9.780791665010535E-3</v>
      </c>
      <c r="V13" s="4"/>
      <c r="W13" s="4"/>
    </row>
    <row r="14" spans="1:23">
      <c r="A14" s="1" t="s">
        <v>106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11">
        <f t="shared" si="1"/>
        <v>0</v>
      </c>
      <c r="L14" s="6"/>
      <c r="M14" s="6">
        <v>0</v>
      </c>
      <c r="N14" s="6"/>
      <c r="O14" s="6">
        <v>0</v>
      </c>
      <c r="P14" s="6"/>
      <c r="Q14" s="6">
        <v>-107673388</v>
      </c>
      <c r="R14" s="6"/>
      <c r="S14" s="6">
        <f t="shared" si="2"/>
        <v>-107673388</v>
      </c>
      <c r="T14" s="6"/>
      <c r="U14" s="11">
        <f t="shared" si="3"/>
        <v>1.7171454858718359E-2</v>
      </c>
      <c r="V14" s="4"/>
      <c r="W14" s="4"/>
    </row>
    <row r="15" spans="1:23">
      <c r="A15" s="1" t="s">
        <v>107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11">
        <f t="shared" si="1"/>
        <v>0</v>
      </c>
      <c r="L15" s="6"/>
      <c r="M15" s="6">
        <v>0</v>
      </c>
      <c r="N15" s="6"/>
      <c r="O15" s="6">
        <v>0</v>
      </c>
      <c r="P15" s="6"/>
      <c r="Q15" s="6">
        <v>-172085427</v>
      </c>
      <c r="R15" s="6"/>
      <c r="S15" s="6">
        <f t="shared" si="2"/>
        <v>-172085427</v>
      </c>
      <c r="T15" s="6"/>
      <c r="U15" s="11">
        <f t="shared" si="3"/>
        <v>2.7443709132416019E-2</v>
      </c>
      <c r="V15" s="4"/>
      <c r="W15" s="4"/>
    </row>
    <row r="16" spans="1:23">
      <c r="A16" s="1" t="s">
        <v>32</v>
      </c>
      <c r="C16" s="6">
        <v>0</v>
      </c>
      <c r="D16" s="6"/>
      <c r="E16" s="6">
        <v>-185622403</v>
      </c>
      <c r="F16" s="6"/>
      <c r="G16" s="6">
        <v>0</v>
      </c>
      <c r="H16" s="6"/>
      <c r="I16" s="6">
        <f t="shared" si="0"/>
        <v>-185622403</v>
      </c>
      <c r="J16" s="6"/>
      <c r="K16" s="11">
        <f t="shared" si="1"/>
        <v>0.27845285895829125</v>
      </c>
      <c r="L16" s="6"/>
      <c r="M16" s="6">
        <v>0</v>
      </c>
      <c r="N16" s="6"/>
      <c r="O16" s="6">
        <v>-185622403</v>
      </c>
      <c r="P16" s="6"/>
      <c r="Q16" s="6">
        <v>0</v>
      </c>
      <c r="R16" s="6"/>
      <c r="S16" s="6">
        <f t="shared" si="2"/>
        <v>-185622403</v>
      </c>
      <c r="T16" s="6"/>
      <c r="U16" s="11">
        <f t="shared" si="3"/>
        <v>2.9602548717806921E-2</v>
      </c>
      <c r="V16" s="4"/>
      <c r="W16" s="4"/>
    </row>
    <row r="17" spans="1:23">
      <c r="A17" s="1" t="s">
        <v>29</v>
      </c>
      <c r="C17" s="6">
        <v>0</v>
      </c>
      <c r="D17" s="6"/>
      <c r="E17" s="6">
        <v>-135660192</v>
      </c>
      <c r="F17" s="6"/>
      <c r="G17" s="6">
        <v>0</v>
      </c>
      <c r="H17" s="6"/>
      <c r="I17" s="6">
        <f t="shared" si="0"/>
        <v>-135660192</v>
      </c>
      <c r="J17" s="6"/>
      <c r="K17" s="11">
        <f t="shared" si="1"/>
        <v>0.20350435991947971</v>
      </c>
      <c r="L17" s="6"/>
      <c r="M17" s="6">
        <v>0</v>
      </c>
      <c r="N17" s="6"/>
      <c r="O17" s="6">
        <v>-234222198</v>
      </c>
      <c r="P17" s="6"/>
      <c r="Q17" s="6">
        <v>0</v>
      </c>
      <c r="R17" s="6"/>
      <c r="S17" s="6">
        <f t="shared" si="2"/>
        <v>-234222198</v>
      </c>
      <c r="T17" s="6"/>
      <c r="U17" s="11">
        <f t="shared" si="3"/>
        <v>3.735310994269813E-2</v>
      </c>
      <c r="V17" s="4"/>
      <c r="W17" s="4"/>
    </row>
    <row r="18" spans="1:23">
      <c r="A18" s="1" t="s">
        <v>27</v>
      </c>
      <c r="C18" s="6">
        <v>0</v>
      </c>
      <c r="D18" s="6"/>
      <c r="E18" s="6">
        <v>-90540220</v>
      </c>
      <c r="F18" s="6"/>
      <c r="G18" s="6">
        <v>0</v>
      </c>
      <c r="H18" s="6"/>
      <c r="I18" s="6">
        <f t="shared" si="0"/>
        <v>-90540220</v>
      </c>
      <c r="J18" s="6"/>
      <c r="K18" s="11">
        <f t="shared" si="1"/>
        <v>0.13581972166211348</v>
      </c>
      <c r="L18" s="6"/>
      <c r="M18" s="6">
        <v>0</v>
      </c>
      <c r="N18" s="6"/>
      <c r="O18" s="6">
        <v>-228754315</v>
      </c>
      <c r="P18" s="6"/>
      <c r="Q18" s="6">
        <v>0</v>
      </c>
      <c r="R18" s="6"/>
      <c r="S18" s="6">
        <f t="shared" si="2"/>
        <v>-228754315</v>
      </c>
      <c r="T18" s="6"/>
      <c r="U18" s="11">
        <f t="shared" si="3"/>
        <v>3.6481107047170648E-2</v>
      </c>
      <c r="V18" s="4"/>
      <c r="W18" s="4"/>
    </row>
    <row r="19" spans="1:23">
      <c r="A19" s="1" t="s">
        <v>31</v>
      </c>
      <c r="C19" s="6">
        <v>0</v>
      </c>
      <c r="D19" s="6"/>
      <c r="E19" s="6">
        <v>1820530</v>
      </c>
      <c r="F19" s="6"/>
      <c r="G19" s="6">
        <v>0</v>
      </c>
      <c r="H19" s="6"/>
      <c r="I19" s="6">
        <f t="shared" si="0"/>
        <v>1820530</v>
      </c>
      <c r="J19" s="6"/>
      <c r="K19" s="11">
        <f t="shared" si="1"/>
        <v>-2.7309838420707115E-3</v>
      </c>
      <c r="L19" s="6"/>
      <c r="M19" s="6">
        <v>0</v>
      </c>
      <c r="N19" s="6"/>
      <c r="O19" s="6">
        <v>1820522</v>
      </c>
      <c r="P19" s="6"/>
      <c r="Q19" s="6">
        <v>0</v>
      </c>
      <c r="R19" s="6"/>
      <c r="S19" s="6">
        <f t="shared" si="2"/>
        <v>1820522</v>
      </c>
      <c r="T19" s="6"/>
      <c r="U19" s="11">
        <f t="shared" si="3"/>
        <v>-2.9033182593180462E-4</v>
      </c>
      <c r="V19" s="4"/>
      <c r="W19" s="4"/>
    </row>
    <row r="20" spans="1:23">
      <c r="A20" s="1" t="s">
        <v>15</v>
      </c>
      <c r="C20" s="6">
        <v>0</v>
      </c>
      <c r="D20" s="6"/>
      <c r="E20" s="6">
        <v>-89345958</v>
      </c>
      <c r="F20" s="6"/>
      <c r="G20" s="6">
        <v>0</v>
      </c>
      <c r="H20" s="6"/>
      <c r="I20" s="6">
        <f t="shared" si="0"/>
        <v>-89345958</v>
      </c>
      <c r="J20" s="6"/>
      <c r="K20" s="11">
        <f t="shared" si="1"/>
        <v>0.13402820478230429</v>
      </c>
      <c r="L20" s="6"/>
      <c r="M20" s="6">
        <v>0</v>
      </c>
      <c r="N20" s="6"/>
      <c r="O20" s="6">
        <v>-154628490</v>
      </c>
      <c r="P20" s="6"/>
      <c r="Q20" s="6">
        <v>0</v>
      </c>
      <c r="R20" s="6"/>
      <c r="S20" s="6">
        <f t="shared" si="2"/>
        <v>-154628490</v>
      </c>
      <c r="T20" s="6"/>
      <c r="U20" s="11">
        <f t="shared" si="3"/>
        <v>2.4659724981504094E-2</v>
      </c>
      <c r="V20" s="4"/>
      <c r="W20" s="4"/>
    </row>
    <row r="21" spans="1:23">
      <c r="A21" s="1" t="s">
        <v>21</v>
      </c>
      <c r="C21" s="6">
        <v>0</v>
      </c>
      <c r="D21" s="6"/>
      <c r="E21" s="6">
        <v>-33961409</v>
      </c>
      <c r="F21" s="6"/>
      <c r="G21" s="6">
        <v>0</v>
      </c>
      <c r="H21" s="6"/>
      <c r="I21" s="6">
        <f t="shared" si="0"/>
        <v>-33961409</v>
      </c>
      <c r="J21" s="6"/>
      <c r="K21" s="11">
        <f t="shared" si="1"/>
        <v>5.09456362888581E-2</v>
      </c>
      <c r="L21" s="6"/>
      <c r="M21" s="6">
        <v>0</v>
      </c>
      <c r="N21" s="6"/>
      <c r="O21" s="6">
        <v>-153339687</v>
      </c>
      <c r="P21" s="6"/>
      <c r="Q21" s="6">
        <v>0</v>
      </c>
      <c r="R21" s="6"/>
      <c r="S21" s="6">
        <f t="shared" si="2"/>
        <v>-153339687</v>
      </c>
      <c r="T21" s="6"/>
      <c r="U21" s="11">
        <f t="shared" si="3"/>
        <v>2.4454190234735645E-2</v>
      </c>
      <c r="V21" s="4"/>
      <c r="W21" s="4"/>
    </row>
    <row r="22" spans="1:23">
      <c r="A22" s="1" t="s">
        <v>20</v>
      </c>
      <c r="C22" s="6">
        <v>0</v>
      </c>
      <c r="D22" s="6"/>
      <c r="E22" s="6">
        <v>52730225</v>
      </c>
      <c r="F22" s="6"/>
      <c r="G22" s="6">
        <v>0</v>
      </c>
      <c r="H22" s="6"/>
      <c r="I22" s="6">
        <f t="shared" si="0"/>
        <v>52730225</v>
      </c>
      <c r="J22" s="6"/>
      <c r="K22" s="11">
        <f t="shared" si="1"/>
        <v>-7.9100807162613682E-2</v>
      </c>
      <c r="L22" s="6"/>
      <c r="M22" s="6">
        <v>0</v>
      </c>
      <c r="N22" s="6"/>
      <c r="O22" s="6">
        <v>-42005585</v>
      </c>
      <c r="P22" s="6"/>
      <c r="Q22" s="6">
        <v>0</v>
      </c>
      <c r="R22" s="6"/>
      <c r="S22" s="6">
        <f t="shared" si="2"/>
        <v>-42005585</v>
      </c>
      <c r="T22" s="6"/>
      <c r="U22" s="11">
        <f t="shared" si="3"/>
        <v>6.6989348068211335E-3</v>
      </c>
      <c r="V22" s="4"/>
      <c r="W22" s="4"/>
    </row>
    <row r="23" spans="1:23">
      <c r="A23" s="1" t="s">
        <v>18</v>
      </c>
      <c r="C23" s="6">
        <v>0</v>
      </c>
      <c r="D23" s="6"/>
      <c r="E23" s="6">
        <v>-136378505</v>
      </c>
      <c r="F23" s="6"/>
      <c r="G23" s="6">
        <v>0</v>
      </c>
      <c r="H23" s="6"/>
      <c r="I23" s="6">
        <f t="shared" si="0"/>
        <v>-136378505</v>
      </c>
      <c r="J23" s="6"/>
      <c r="K23" s="11">
        <f t="shared" si="1"/>
        <v>0.20458190392949291</v>
      </c>
      <c r="L23" s="6"/>
      <c r="M23" s="6">
        <v>0</v>
      </c>
      <c r="N23" s="6"/>
      <c r="O23" s="6">
        <v>-411999536</v>
      </c>
      <c r="P23" s="6"/>
      <c r="Q23" s="6">
        <v>0</v>
      </c>
      <c r="R23" s="6"/>
      <c r="S23" s="6">
        <f t="shared" si="2"/>
        <v>-411999536</v>
      </c>
      <c r="T23" s="6"/>
      <c r="U23" s="11">
        <f t="shared" si="3"/>
        <v>6.5704549338011994E-2</v>
      </c>
      <c r="V23" s="4"/>
      <c r="W23" s="4"/>
    </row>
    <row r="24" spans="1:23">
      <c r="A24" s="1" t="s">
        <v>24</v>
      </c>
      <c r="C24" s="6">
        <v>0</v>
      </c>
      <c r="D24" s="6"/>
      <c r="E24" s="6">
        <v>-6044668</v>
      </c>
      <c r="F24" s="6"/>
      <c r="G24" s="6">
        <v>0</v>
      </c>
      <c r="H24" s="6"/>
      <c r="I24" s="6">
        <f t="shared" si="0"/>
        <v>-6044668</v>
      </c>
      <c r="J24" s="6"/>
      <c r="K24" s="11">
        <f t="shared" si="1"/>
        <v>9.0676290084106739E-3</v>
      </c>
      <c r="L24" s="6"/>
      <c r="M24" s="6">
        <v>0</v>
      </c>
      <c r="N24" s="6"/>
      <c r="O24" s="6">
        <v>-216457256</v>
      </c>
      <c r="P24" s="6"/>
      <c r="Q24" s="6">
        <v>0</v>
      </c>
      <c r="R24" s="6"/>
      <c r="S24" s="6">
        <f t="shared" si="2"/>
        <v>-216457256</v>
      </c>
      <c r="T24" s="6"/>
      <c r="U24" s="11">
        <f t="shared" si="3"/>
        <v>3.4520006004139514E-2</v>
      </c>
      <c r="V24" s="4"/>
      <c r="W24" s="4"/>
    </row>
    <row r="25" spans="1:23">
      <c r="A25" s="1" t="s">
        <v>23</v>
      </c>
      <c r="C25" s="6">
        <v>0</v>
      </c>
      <c r="D25" s="6"/>
      <c r="E25" s="6">
        <v>-164453355</v>
      </c>
      <c r="F25" s="6"/>
      <c r="G25" s="6">
        <v>0</v>
      </c>
      <c r="H25" s="6"/>
      <c r="I25" s="6">
        <f t="shared" si="0"/>
        <v>-164453355</v>
      </c>
      <c r="J25" s="6"/>
      <c r="K25" s="11">
        <f t="shared" si="1"/>
        <v>0.2466970911104561</v>
      </c>
      <c r="L25" s="6"/>
      <c r="M25" s="6">
        <v>0</v>
      </c>
      <c r="N25" s="6"/>
      <c r="O25" s="6">
        <v>-44308706</v>
      </c>
      <c r="P25" s="6"/>
      <c r="Q25" s="6">
        <v>0</v>
      </c>
      <c r="R25" s="6"/>
      <c r="S25" s="6">
        <f t="shared" si="2"/>
        <v>-44308706</v>
      </c>
      <c r="T25" s="6"/>
      <c r="U25" s="11">
        <f t="shared" si="3"/>
        <v>7.0662301898331949E-3</v>
      </c>
      <c r="V25" s="4"/>
      <c r="W25" s="4"/>
    </row>
    <row r="26" spans="1:23">
      <c r="A26" s="1" t="s">
        <v>22</v>
      </c>
      <c r="C26" s="6">
        <v>0</v>
      </c>
      <c r="D26" s="6"/>
      <c r="E26" s="6">
        <v>40549422</v>
      </c>
      <c r="F26" s="6"/>
      <c r="G26" s="6">
        <v>0</v>
      </c>
      <c r="H26" s="6"/>
      <c r="I26" s="6">
        <f t="shared" si="0"/>
        <v>40549422</v>
      </c>
      <c r="J26" s="6"/>
      <c r="K26" s="11">
        <f t="shared" si="1"/>
        <v>-6.0828339157996097E-2</v>
      </c>
      <c r="L26" s="6"/>
      <c r="M26" s="6">
        <v>0</v>
      </c>
      <c r="N26" s="6"/>
      <c r="O26" s="6">
        <v>-53325521</v>
      </c>
      <c r="P26" s="6"/>
      <c r="Q26" s="6">
        <v>0</v>
      </c>
      <c r="R26" s="6"/>
      <c r="S26" s="6">
        <f t="shared" si="2"/>
        <v>-53325521</v>
      </c>
      <c r="T26" s="6"/>
      <c r="U26" s="11">
        <f t="shared" si="3"/>
        <v>8.504206969591574E-3</v>
      </c>
      <c r="V26" s="4"/>
      <c r="W26" s="4"/>
    </row>
    <row r="27" spans="1:23">
      <c r="A27" s="1" t="s">
        <v>30</v>
      </c>
      <c r="C27" s="6">
        <v>0</v>
      </c>
      <c r="D27" s="6"/>
      <c r="E27" s="6">
        <v>398889</v>
      </c>
      <c r="F27" s="6"/>
      <c r="G27" s="6">
        <v>0</v>
      </c>
      <c r="H27" s="6"/>
      <c r="I27" s="6">
        <f t="shared" si="0"/>
        <v>398889</v>
      </c>
      <c r="J27" s="6"/>
      <c r="K27" s="11">
        <f t="shared" si="1"/>
        <v>-5.9837487642595507E-4</v>
      </c>
      <c r="L27" s="6"/>
      <c r="M27" s="6">
        <v>0</v>
      </c>
      <c r="N27" s="6"/>
      <c r="O27" s="6">
        <v>398889</v>
      </c>
      <c r="P27" s="6"/>
      <c r="Q27" s="6">
        <v>0</v>
      </c>
      <c r="R27" s="6"/>
      <c r="S27" s="6">
        <f t="shared" si="2"/>
        <v>398889</v>
      </c>
      <c r="T27" s="6"/>
      <c r="U27" s="11">
        <f t="shared" si="3"/>
        <v>-6.3613717227318107E-5</v>
      </c>
      <c r="V27" s="4"/>
      <c r="W27" s="4"/>
    </row>
    <row r="28" spans="1:23">
      <c r="A28" s="1" t="s">
        <v>17</v>
      </c>
      <c r="C28" s="6">
        <v>0</v>
      </c>
      <c r="D28" s="6"/>
      <c r="E28" s="6">
        <v>-28180453</v>
      </c>
      <c r="F28" s="6"/>
      <c r="G28" s="6">
        <v>0</v>
      </c>
      <c r="H28" s="6"/>
      <c r="I28" s="6">
        <f t="shared" si="0"/>
        <v>-28180453</v>
      </c>
      <c r="J28" s="6"/>
      <c r="K28" s="11">
        <f t="shared" si="1"/>
        <v>4.2273602635075007E-2</v>
      </c>
      <c r="L28" s="6"/>
      <c r="M28" s="6">
        <v>0</v>
      </c>
      <c r="N28" s="6"/>
      <c r="O28" s="6">
        <v>-210350853</v>
      </c>
      <c r="P28" s="6"/>
      <c r="Q28" s="6">
        <v>0</v>
      </c>
      <c r="R28" s="6"/>
      <c r="S28" s="6">
        <f t="shared" si="2"/>
        <v>-210350853</v>
      </c>
      <c r="T28" s="6"/>
      <c r="U28" s="11">
        <f t="shared" si="3"/>
        <v>3.3546173700621372E-2</v>
      </c>
      <c r="V28" s="4"/>
      <c r="W28" s="4"/>
    </row>
    <row r="29" spans="1:23" ht="24.75" thickBot="1">
      <c r="C29" s="7">
        <f>SUM(C8:C28)</f>
        <v>0</v>
      </c>
      <c r="D29" s="6"/>
      <c r="E29" s="7">
        <f>SUM(E8:E28)</f>
        <v>3116524908</v>
      </c>
      <c r="F29" s="6"/>
      <c r="G29" s="7">
        <f>SUM(G8:G28)</f>
        <v>-3783145476</v>
      </c>
      <c r="H29" s="6"/>
      <c r="I29" s="7">
        <f>SUM(I8:I28)</f>
        <v>-666620568</v>
      </c>
      <c r="J29" s="6"/>
      <c r="K29" s="12">
        <f t="shared" si="1"/>
        <v>1</v>
      </c>
      <c r="L29" s="6"/>
      <c r="M29" s="7">
        <f>SUM(M8:M28)</f>
        <v>80756224</v>
      </c>
      <c r="N29" s="6"/>
      <c r="O29" s="7">
        <f>SUM(O8:O28)</f>
        <v>-2108896589</v>
      </c>
      <c r="P29" s="6"/>
      <c r="Q29" s="7">
        <f>SUM(Q8:Q28)</f>
        <v>-4242346841</v>
      </c>
      <c r="R29" s="6"/>
      <c r="S29" s="7">
        <f>SUM(S8:S28)</f>
        <v>-6270487206</v>
      </c>
      <c r="T29" s="6"/>
      <c r="U29" s="12">
        <f>SUM(U8:U28)</f>
        <v>0.99999999999999989</v>
      </c>
      <c r="V29" s="4"/>
      <c r="W29" s="4"/>
    </row>
    <row r="30" spans="1:23" ht="24.75" thickTop="1">
      <c r="C30" s="4"/>
      <c r="D30" s="4"/>
      <c r="E30" s="6"/>
      <c r="F30" s="4"/>
      <c r="G30" s="6"/>
      <c r="H30" s="4"/>
      <c r="I30" s="4"/>
      <c r="J30" s="4"/>
      <c r="K30" s="4"/>
      <c r="L30" s="4"/>
      <c r="M30" s="6"/>
      <c r="N30" s="4"/>
      <c r="O30" s="6"/>
      <c r="P30" s="4"/>
      <c r="Q30" s="6"/>
      <c r="R30" s="4"/>
      <c r="S30" s="4"/>
      <c r="T30" s="4"/>
      <c r="U30" s="4"/>
      <c r="V30" s="4"/>
      <c r="W30" s="4"/>
    </row>
    <row r="31" spans="1:23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2022-02-24T10:13:18Z</dcterms:created>
  <dcterms:modified xsi:type="dcterms:W3CDTF">2022-02-27T04:50:51Z</dcterms:modified>
</cp:coreProperties>
</file>